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3\2353-VFU\DPS\"/>
    </mc:Choice>
  </mc:AlternateContent>
  <xr:revisionPtr revIDLastSave="0" documentId="13_ncr:19_{700300E1-48E0-42CD-A2DA-76F79D4511B1}" xr6:coauthVersionLast="47" xr6:coauthVersionMax="47" xr10:uidLastSave="{00000000-0000-0000-0000-000000000000}"/>
  <bookViews>
    <workbookView xWindow="-28920" yWindow="-120" windowWidth="29040" windowHeight="15840" xr2:uid="{E0CE1717-5571-43A7-BB8B-786D876029A4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16" i="1" s="1"/>
  <c r="I47" i="1"/>
  <c r="G39" i="1"/>
  <c r="F39" i="1"/>
  <c r="G145" i="12"/>
  <c r="AC145" i="12"/>
  <c r="AD145" i="12"/>
  <c r="BA136" i="12"/>
  <c r="BA134" i="12"/>
  <c r="BA132" i="12"/>
  <c r="BA130" i="12"/>
  <c r="BA128" i="12"/>
  <c r="BA127" i="12"/>
  <c r="BA126" i="12"/>
  <c r="BA124" i="12"/>
  <c r="BA122" i="12"/>
  <c r="BA120" i="12"/>
  <c r="BA118" i="12"/>
  <c r="BA53" i="12"/>
  <c r="BA52" i="12"/>
  <c r="BA51" i="12"/>
  <c r="BA50" i="12"/>
  <c r="BA49" i="12"/>
  <c r="BA48" i="12"/>
  <c r="BA47" i="12"/>
  <c r="BA46" i="12"/>
  <c r="F9" i="12"/>
  <c r="G9" i="12"/>
  <c r="G8" i="12" s="1"/>
  <c r="I9" i="12"/>
  <c r="I8" i="12" s="1"/>
  <c r="K9" i="12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/>
  <c r="I11" i="12"/>
  <c r="K11" i="12"/>
  <c r="K8" i="12" s="1"/>
  <c r="M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/>
  <c r="I14" i="12"/>
  <c r="K14" i="12"/>
  <c r="M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/>
  <c r="I20" i="12"/>
  <c r="K20" i="12"/>
  <c r="M20" i="12"/>
  <c r="O20" i="12"/>
  <c r="Q20" i="12"/>
  <c r="U20" i="12"/>
  <c r="I21" i="12"/>
  <c r="K21" i="12"/>
  <c r="U21" i="12"/>
  <c r="F22" i="12"/>
  <c r="G22" i="12" s="1"/>
  <c r="I22" i="12"/>
  <c r="K22" i="12"/>
  <c r="O22" i="12"/>
  <c r="O21" i="12" s="1"/>
  <c r="Q22" i="12"/>
  <c r="Q21" i="12" s="1"/>
  <c r="U22" i="12"/>
  <c r="F24" i="12"/>
  <c r="G24" i="12"/>
  <c r="I24" i="12"/>
  <c r="I23" i="12" s="1"/>
  <c r="K24" i="12"/>
  <c r="K23" i="12" s="1"/>
  <c r="M24" i="12"/>
  <c r="O24" i="12"/>
  <c r="Q24" i="12"/>
  <c r="U24" i="12"/>
  <c r="U23" i="12" s="1"/>
  <c r="F25" i="12"/>
  <c r="G25" i="12" s="1"/>
  <c r="M25" i="12" s="1"/>
  <c r="I25" i="12"/>
  <c r="K25" i="12"/>
  <c r="O25" i="12"/>
  <c r="Q25" i="12"/>
  <c r="Q23" i="12" s="1"/>
  <c r="U25" i="12"/>
  <c r="F26" i="12"/>
  <c r="G26" i="12" s="1"/>
  <c r="M26" i="12" s="1"/>
  <c r="I26" i="12"/>
  <c r="K26" i="12"/>
  <c r="O26" i="12"/>
  <c r="O23" i="12" s="1"/>
  <c r="Q26" i="12"/>
  <c r="U26" i="12"/>
  <c r="F27" i="12"/>
  <c r="G27" i="12"/>
  <c r="I27" i="12"/>
  <c r="K27" i="12"/>
  <c r="M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I30" i="12"/>
  <c r="K30" i="12"/>
  <c r="M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I36" i="12"/>
  <c r="K36" i="12"/>
  <c r="M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/>
  <c r="I45" i="12"/>
  <c r="K45" i="12"/>
  <c r="M45" i="12"/>
  <c r="O45" i="12"/>
  <c r="Q45" i="12"/>
  <c r="U45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/>
  <c r="I56" i="12"/>
  <c r="K56" i="12"/>
  <c r="M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/>
  <c r="I59" i="12"/>
  <c r="K59" i="12"/>
  <c r="M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I62" i="12"/>
  <c r="K62" i="12"/>
  <c r="M62" i="12"/>
  <c r="O62" i="12"/>
  <c r="Q62" i="12"/>
  <c r="U62" i="12"/>
  <c r="F63" i="12"/>
  <c r="G63" i="12" s="1"/>
  <c r="M63" i="12" s="1"/>
  <c r="I63" i="12"/>
  <c r="K63" i="12"/>
  <c r="O63" i="12"/>
  <c r="Q63" i="12"/>
  <c r="U63" i="12"/>
  <c r="F65" i="12"/>
  <c r="G65" i="12" s="1"/>
  <c r="I65" i="12"/>
  <c r="I64" i="12" s="1"/>
  <c r="K65" i="12"/>
  <c r="K64" i="12" s="1"/>
  <c r="O65" i="12"/>
  <c r="O64" i="12" s="1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Q64" i="12" s="1"/>
  <c r="U67" i="12"/>
  <c r="U64" i="12" s="1"/>
  <c r="F68" i="12"/>
  <c r="G68" i="12" s="1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K114" i="12"/>
  <c r="F115" i="12"/>
  <c r="G115" i="12" s="1"/>
  <c r="I115" i="12"/>
  <c r="I114" i="12" s="1"/>
  <c r="K115" i="12"/>
  <c r="O115" i="12"/>
  <c r="O114" i="12" s="1"/>
  <c r="Q115" i="12"/>
  <c r="Q114" i="12" s="1"/>
  <c r="U115" i="12"/>
  <c r="U114" i="12" s="1"/>
  <c r="F117" i="12"/>
  <c r="G117" i="12" s="1"/>
  <c r="I117" i="12"/>
  <c r="I116" i="12" s="1"/>
  <c r="K117" i="12"/>
  <c r="K116" i="12" s="1"/>
  <c r="O117" i="12"/>
  <c r="O116" i="12" s="1"/>
  <c r="Q117" i="12"/>
  <c r="U117" i="12"/>
  <c r="F119" i="12"/>
  <c r="G119" i="12"/>
  <c r="M119" i="12" s="1"/>
  <c r="I119" i="12"/>
  <c r="K119" i="12"/>
  <c r="O119" i="12"/>
  <c r="Q119" i="12"/>
  <c r="U119" i="12"/>
  <c r="F121" i="12"/>
  <c r="G121" i="12"/>
  <c r="M121" i="12" s="1"/>
  <c r="I121" i="12"/>
  <c r="K121" i="12"/>
  <c r="O121" i="12"/>
  <c r="Q121" i="12"/>
  <c r="Q116" i="12" s="1"/>
  <c r="U121" i="12"/>
  <c r="U116" i="12" s="1"/>
  <c r="F123" i="12"/>
  <c r="G123" i="12" s="1"/>
  <c r="M123" i="12" s="1"/>
  <c r="I123" i="12"/>
  <c r="K123" i="12"/>
  <c r="O123" i="12"/>
  <c r="Q123" i="12"/>
  <c r="U123" i="12"/>
  <c r="F125" i="12"/>
  <c r="G125" i="12"/>
  <c r="M125" i="12" s="1"/>
  <c r="I125" i="12"/>
  <c r="K125" i="12"/>
  <c r="O125" i="12"/>
  <c r="Q125" i="12"/>
  <c r="U125" i="12"/>
  <c r="F129" i="12"/>
  <c r="G129" i="12"/>
  <c r="M129" i="12" s="1"/>
  <c r="I129" i="12"/>
  <c r="K129" i="12"/>
  <c r="O129" i="12"/>
  <c r="Q129" i="12"/>
  <c r="U129" i="12"/>
  <c r="F131" i="12"/>
  <c r="G131" i="12" s="1"/>
  <c r="M131" i="12" s="1"/>
  <c r="I131" i="12"/>
  <c r="K131" i="12"/>
  <c r="O131" i="12"/>
  <c r="Q131" i="12"/>
  <c r="U131" i="12"/>
  <c r="F133" i="12"/>
  <c r="G133" i="12"/>
  <c r="M133" i="12" s="1"/>
  <c r="I133" i="12"/>
  <c r="K133" i="12"/>
  <c r="O133" i="12"/>
  <c r="Q133" i="12"/>
  <c r="U133" i="12"/>
  <c r="F135" i="12"/>
  <c r="G135" i="12"/>
  <c r="M135" i="12" s="1"/>
  <c r="I135" i="12"/>
  <c r="K135" i="12"/>
  <c r="O135" i="12"/>
  <c r="Q135" i="12"/>
  <c r="U135" i="12"/>
  <c r="F137" i="12"/>
  <c r="G137" i="12" s="1"/>
  <c r="M137" i="12" s="1"/>
  <c r="I137" i="12"/>
  <c r="K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K141" i="12"/>
  <c r="F142" i="12"/>
  <c r="G142" i="12"/>
  <c r="G141" i="12" s="1"/>
  <c r="I142" i="12"/>
  <c r="I141" i="12" s="1"/>
  <c r="K142" i="12"/>
  <c r="O142" i="12"/>
  <c r="O141" i="12" s="1"/>
  <c r="Q142" i="12"/>
  <c r="Q141" i="12" s="1"/>
  <c r="U142" i="12"/>
  <c r="U141" i="12" s="1"/>
  <c r="F143" i="12"/>
  <c r="G143" i="12" s="1"/>
  <c r="M143" i="12" s="1"/>
  <c r="I143" i="12"/>
  <c r="K143" i="12"/>
  <c r="O143" i="12"/>
  <c r="Q143" i="12"/>
  <c r="U143" i="12"/>
  <c r="I20" i="1"/>
  <c r="I19" i="1"/>
  <c r="I18" i="1"/>
  <c r="I17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I54" i="1" l="1"/>
  <c r="G24" i="1"/>
  <c r="G29" i="1"/>
  <c r="G28" i="1"/>
  <c r="M23" i="12"/>
  <c r="M65" i="12"/>
  <c r="M64" i="12" s="1"/>
  <c r="G64" i="12"/>
  <c r="M117" i="12"/>
  <c r="M116" i="12" s="1"/>
  <c r="G116" i="12"/>
  <c r="G114" i="12"/>
  <c r="M115" i="12"/>
  <c r="M114" i="12" s="1"/>
  <c r="G23" i="12"/>
  <c r="M22" i="12"/>
  <c r="M21" i="12" s="1"/>
  <c r="G21" i="12"/>
  <c r="M142" i="12"/>
  <c r="M141" i="12" s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C3B8373E-5D67-44CA-A1E4-1651D4F55A71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BBE6F46B-B2AD-420B-8FDD-1F7B77B0F737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D59D3CAB-7E0E-4216-8F69-E24DDF554BD7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3B13DE6-2B61-4EDF-8B05-A97CEFBB00EC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9E12248F-4390-43E1-AD87-FD22D59B4A8E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25B6005B-81A7-40F7-96B7-B73C9997EA8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<sst xmlns="http://schemas.openxmlformats.org/spreadsheetml/2006/main" count="641" uniqueCount="293">
  <si>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</si>
  <si>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</si>
  <si>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</si>
  <si>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</si>
  <si>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</si>
  <si>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</si>
  <si>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</si>
  <si>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</si>
  <si>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</si>
  <si>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</si>
  <si>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</si>
  <si>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</si>
  <si>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</si>
  <si>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</si>
  <si>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</si>
  <si>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</si>
  <si>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</si>
  <si>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</si>
  <si>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</si>
  <si>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</si>
  <si>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</si>
  <si>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</si>
  <si>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</si>
  <si>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</si>
  <si>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</si>
  <si>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</si>
  <si>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</si>
  <si>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</si>
  <si>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</si>
  <si>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</si>
  <si>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</si>
  <si>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</si>
  <si>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</si>
  <si>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</si>
  <si>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</si>
  <si>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</si>
  <si>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</si>
  <si>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</si>
  <si>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</si>
  <si>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</si>
  <si>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</si>
  <si>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</si>
  <si>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</si>
  <si>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</si>
  <si>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</si>
  <si>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D.1.4.5_Zdravotně technické instalace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</si>
  <si>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</si>
  <si>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</si>
  <si>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</si>
  <si>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</si>
  <si>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</si>
  <si>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</si>
  <si>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</si>
  <si>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</si>
  <si>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</si>
  <si>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</si>
  <si>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</si>
  <si>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</si>
  <si>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</si>
  <si>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</si>
  <si>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</si>
  <si>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</si>
  <si>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</si>
  <si>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</si>
  <si>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</si>
  <si>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</si>
  <si>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</si>
  <si>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</si>
  <si>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</si>
  <si>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</si>
  <si>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</si>
  <si>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</si>
  <si>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</si>
  <si>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</si>
  <si>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</si>
  <si>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</si>
  <si>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</si>
  <si>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</si>
  <si>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</si>
  <si>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</si>
  <si>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</si>
  <si>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</si>
  <si>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</si>
  <si>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</si>
  <si>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</si>
  <si>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</si>
  <si>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</si>
  <si>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</si>
  <si>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</si>
  <si>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</si>
  <si>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</si>
  <si>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</si>
  <si>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</si>
  <si>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</si>
  <si>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132101201R01</t>
  </si>
  <si>
    <t>Hloubení rýh a jam</t>
  </si>
  <si>
    <t>m3</t>
  </si>
  <si>
    <t>POL1_0</t>
  </si>
  <si>
    <t>139711101R00</t>
  </si>
  <si>
    <t>Vykopávka v uzavřených prostorách v hor.1-4</t>
  </si>
  <si>
    <t>162201203R00</t>
  </si>
  <si>
    <t>Vodorovné přemíst.výkopku, kolečko hor.1-4, do 10m</t>
  </si>
  <si>
    <t>162201210R00</t>
  </si>
  <si>
    <t>Příplatek za dalš.10 m, kolečko, výkop. z hor.1- 4</t>
  </si>
  <si>
    <t>151101102R00</t>
  </si>
  <si>
    <t>Pažení a rozepření stěn rýh - příložné - hl.do 4 m</t>
  </si>
  <si>
    <t>m2</t>
  </si>
  <si>
    <t>151101112R00</t>
  </si>
  <si>
    <t>Odstranění pažení stěn rýh - příložné - hl. do 4 m</t>
  </si>
  <si>
    <t>162701105R00</t>
  </si>
  <si>
    <t>Vodorovné přemístění výkopku z hor.1-4 do 10000 m</t>
  </si>
  <si>
    <t>167101101R00</t>
  </si>
  <si>
    <t>Nakládání výkopku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</si>
  <si>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</si>
  <si>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</si>
  <si>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</si>
  <si>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</si>
  <si>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199000002R00</t>
  </si>
  <si>
    <t>Poplatek za skládku</t>
  </si>
  <si>
    <t>115101203R00</t>
  </si>
  <si>
    <t>Čerpání vody do výšky 10 m, přítok 1000-2000 l/min</t>
  </si>
  <si>
    <t>h</t>
  </si>
  <si>
    <t>451572111RK6</t>
  </si>
  <si>
    <t>Lože pod potrubí z kameniva těženého 0 - 4 mm, kraj Moravskoslezský</t>
  </si>
  <si>
    <t>721176101R00</t>
  </si>
  <si>
    <t>Potrubí HT připojovací DN 32</t>
  </si>
  <si>
    <t>m</t>
  </si>
  <si>
    <t>721176102R01</t>
  </si>
  <si>
    <t>Potrubí HT připojovací DN 40</t>
  </si>
  <si>
    <t>721176103R01</t>
  </si>
  <si>
    <t>Potrubí HT připojovací DN 50</t>
  </si>
  <si>
    <t>721176104R01</t>
  </si>
  <si>
    <t xml:space="preserve">Potrubí HT připojovací DN 70 </t>
  </si>
  <si>
    <t>721176105R01</t>
  </si>
  <si>
    <t>Potrubí HT připojovací DN 100</t>
  </si>
  <si>
    <t>721176114R00</t>
  </si>
  <si>
    <t>Potrubí HT odpadní svislé, D 75 x 1,9 mm</t>
  </si>
  <si>
    <t>721176115R00</t>
  </si>
  <si>
    <t>Potrubí HT odpadní svislé, D 110 x 2,7 mm</t>
  </si>
  <si>
    <t>721176116R00</t>
  </si>
  <si>
    <t>Potrubí HT odpadní svislé, D 125 x 3,1 mm</t>
  </si>
  <si>
    <t>Potrubí  odpadní svislé DN100 SKOLAN, vč. návlekové izolace</t>
  </si>
  <si>
    <t>Potrubí  odpadní svislé DN125 SKOLAN, vč. návlekové izolace</t>
  </si>
  <si>
    <t>721176144R01</t>
  </si>
  <si>
    <t>Potrubí dešťové (svislé) D70,  vč. návlekové izolace proti rosení</t>
  </si>
  <si>
    <t>Mimo RTS</t>
  </si>
  <si>
    <t>Potrubí KG DN 100 SN4</t>
  </si>
  <si>
    <t>Potrubí KG DN 125 SN4</t>
  </si>
  <si>
    <t>Potrubí KG DN 150 SN4</t>
  </si>
  <si>
    <t>Střešní vpust DN70 vyhřívaná, košík,izolace továrně připojená dle kce střechy</t>
  </si>
  <si>
    <t>ks</t>
  </si>
  <si>
    <t>721273145R00</t>
  </si>
  <si>
    <t>Hlavice ventilační z PVC DN100/70</t>
  </si>
  <si>
    <t>55162545.AR1</t>
  </si>
  <si>
    <t>Ventil přivzdušňovací - DN 50/75/100 mřížka, 300x300</t>
  </si>
  <si>
    <t>kus</t>
  </si>
  <si>
    <t>POL3_0</t>
  </si>
  <si>
    <t>Vpust podlahová DN100, pojistka proti vyschnutí ZÚ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</si>
  <si>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</si>
  <si>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</si>
  <si>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</si>
  <si>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</si>
  <si>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</si>
  <si>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</si>
  <si>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Revizní šachta Š1 dn1000</t>
  </si>
  <si>
    <t>soubor</t>
  </si>
  <si>
    <t>POP</t>
  </si>
  <si>
    <t>Poklop litina D400</t>
  </si>
  <si>
    <t>Zpětná klapka proti vzduté vodě DN150</t>
  </si>
  <si>
    <t>Napojení na stávající kanalizaci, vysazení odbočky 200/150</t>
  </si>
  <si>
    <t>Mažety proti zemní vlhosti do DN150</t>
  </si>
  <si>
    <t>721242116R00</t>
  </si>
  <si>
    <t>Lapač střešních splavenin litinový, DN 125 mm</t>
  </si>
  <si>
    <t>725334301R00</t>
  </si>
  <si>
    <t>Nálevka se sifonem PP HL21, DN 32 mm</t>
  </si>
  <si>
    <t>Protipožární manžeta, odolnost dle PBŘ</t>
  </si>
  <si>
    <t>Sekání a zapravení drážky 80x80mm, cihla,beton</t>
  </si>
  <si>
    <t>Sekání a zapravení drážky 150x150mm, cihla,beton</t>
  </si>
  <si>
    <t>721140806R00</t>
  </si>
  <si>
    <t>Demontáž potrubí litinového do DN 200 mm</t>
  </si>
  <si>
    <t>721290111R00</t>
  </si>
  <si>
    <t>Zkouška těsnosti kanalizace vodou DN 125</t>
  </si>
  <si>
    <t>998721101R00</t>
  </si>
  <si>
    <t>Přesun hmot pro vnitřní kanalizaci, výšky do 12 m</t>
  </si>
  <si>
    <t>t</t>
  </si>
  <si>
    <t>722178711R00</t>
  </si>
  <si>
    <t>Potrubí vícevrst.vod.,D 20x2,8 mm</t>
  </si>
  <si>
    <t>722178712R00</t>
  </si>
  <si>
    <t>Potrubí vícevrst.vod.,D 25x3,5 mm</t>
  </si>
  <si>
    <t>722178713R00</t>
  </si>
  <si>
    <t>Potrubí vícevrst.vod.,D 32x4,4 mm</t>
  </si>
  <si>
    <t>722178714R00</t>
  </si>
  <si>
    <t>Potrubí vícevrst.vod.,D 40x5,5 mm</t>
  </si>
  <si>
    <t>722178715R00</t>
  </si>
  <si>
    <t>Potrubí vícevrst.vod.,D 50x6,9 mm</t>
  </si>
  <si>
    <t>722178716R00</t>
  </si>
  <si>
    <t>Potrubí vícevrst.vod.,D 63x8,6 mm</t>
  </si>
  <si>
    <t>Potrubí PE SDR11 dn63</t>
  </si>
  <si>
    <t>Izolace potrubí z min.vlny včetně izolace tvarovek, na d21/25mm,povrchová úpr.AL,montáž+dodávka,lep.</t>
  </si>
  <si>
    <t>Izolace potrubí z min.vlny včetně izolace tvarovek, na d27/25mm,povrchová úpr.AL,montáž+dodávka,lep. p</t>
  </si>
  <si>
    <t>Izolace potrubí z min.vlny včetně izolace tvarovek, na d34/30mm,povrchová úpr.AL,montáž+dodávka,lep. p</t>
  </si>
  <si>
    <t>Izolace potrubí z min.vlny včetně izolace tvarovek, na d42/30mm,povrchová úpr.AL,montáž+dodávka,lep. p</t>
  </si>
  <si>
    <t>Izolace potrubí z min.vlny včetně izolace tvarovek, na d49/30mm,povrchová úpr.AL,montáž+dodávka,lep.</t>
  </si>
  <si>
    <t>Izolace potrubí z min.vlny včetně izolace tvarovek, na d60/25mm,povrchová úpr.AL,montáž+dodávka,lep.</t>
  </si>
  <si>
    <t>Potrubí z trub.závit.pozink.svařovan. 11343,DN 32, vč izolace tl. 6mm</t>
  </si>
  <si>
    <t>722130236R00</t>
  </si>
  <si>
    <t>Potrubí z trub.závit.pozink.svařovan. 11343, DN 50, vč izolace tl. 6mm</t>
  </si>
  <si>
    <t>722190401R00</t>
  </si>
  <si>
    <t>Vyvedení a upevnění výpustek DN 15</t>
  </si>
  <si>
    <t>722254231RT4</t>
  </si>
  <si>
    <t>Hydrantový systém, box nerez, průměr 25/30 mm, stálotvará hadice</t>
  </si>
  <si>
    <t>Samoregulační ventil pro cirkulaci DN15</t>
  </si>
  <si>
    <t>Kulový kohout s vypouštěním DN15</t>
  </si>
  <si>
    <t>Kulový kohout s vypouštěním DN32</t>
  </si>
  <si>
    <t>Oddělovač systémů DN50, typ EA</t>
  </si>
  <si>
    <t>Oddělovač systémů DN15, typ BA</t>
  </si>
  <si>
    <t>Kulový kohout DN15</t>
  </si>
  <si>
    <t>Kulový kohout DN20</t>
  </si>
  <si>
    <t>Kulový kohout DN32</t>
  </si>
  <si>
    <t>Kulový kohout DN50</t>
  </si>
  <si>
    <t>Zpětná klapka DN15</t>
  </si>
  <si>
    <t>Zpětná klapka DN32</t>
  </si>
  <si>
    <t>Směšovací ventil DN32 trojcestný</t>
  </si>
  <si>
    <t>Fitr DN15</t>
  </si>
  <si>
    <t>El. ohřívač 15l 230V 2,2kW pod ZP, pojistná sada</t>
  </si>
  <si>
    <t>Cirkulační čerpadlo UP 20-15, spínací hodiny</t>
  </si>
  <si>
    <t>Vodoměr Qn=2,5m3/h MBUS</t>
  </si>
  <si>
    <t>Protipožarní tmel 310ml</t>
  </si>
  <si>
    <t>Orientační štítky,popisové tabulky</t>
  </si>
  <si>
    <t>Teploměr do potrubí 0-100°C</t>
  </si>
  <si>
    <t>Expanzní nádoba 20L, připojovací armatura, konzola pro upevnění</t>
  </si>
  <si>
    <t>722231162R00</t>
  </si>
  <si>
    <t>Ventil vodovodní pojistný pružinový P10-237-616, G 3/4"</t>
  </si>
  <si>
    <t>Kulový kohout se zpětnou klapkou , DN15</t>
  </si>
  <si>
    <t>Kulový kohout se zpětnou klapkou , DN32</t>
  </si>
  <si>
    <t>Mažety proti zemní, vlhosti do DN150</t>
  </si>
  <si>
    <t>Navrtávací pas 100/50 se zemním uzávěrem DN50, zemní souprava teleskopická, poklop litina</t>
  </si>
  <si>
    <t>Podomítkový ventil DN15</t>
  </si>
  <si>
    <t>Zaslepení stávající přípojky dn32</t>
  </si>
  <si>
    <t>Sekání a zapravení drážky 70x150mm, cihla,beton</t>
  </si>
  <si>
    <t>722290234R00</t>
  </si>
  <si>
    <t>Proplach a dezinfekce vodovod.potrubí DN 80</t>
  </si>
  <si>
    <t>722290215R00</t>
  </si>
  <si>
    <t>Zkouška tlaku potrubí přírub.nebo hrdlového DN 100</t>
  </si>
  <si>
    <t>722130802R00</t>
  </si>
  <si>
    <t>Demontáž potrubí ocelových závitových, DN 40 mm</t>
  </si>
  <si>
    <t>998722101R00</t>
  </si>
  <si>
    <t>Přesun hmot pro vnitřní vodovod, výšky do 12 m</t>
  </si>
  <si>
    <t>723110202R01</t>
  </si>
  <si>
    <t>Zajištění stávajícího plynovodního potrubí DN100</t>
  </si>
  <si>
    <t>U</t>
  </si>
  <si>
    <t>umyvadlo z glazované hladké keramiky, rozměr 550 x 400 mm, s přepadem, 1 otvor pro baterii,barva “alpská bílá” ,příslušenství: bez polosloupu, sifon designový, bílý, dodání vč. kotvícího materiálu; stojánková páková baterie s ovládáním výpusti rozměr: výška 145 mm průtok 7l/min při tlaku 3 bar, keramická kartuš s omezením max. teploty vody povrchová úprava: bílá mat/chrom; pohledový (designový) sifon k umyvadlům a umývátkám materiál: kov/plast, povrchová úprava: bílá mat;2x Ventil rohový Schell - Sanland s matkou s GUM.TĚSNĚNÍM 3/8"x1/2" chrom,2x pancéřová propojovací hadice 3/8"; upevňovací prvky souprava na upevnění umyvadel - M10x120 mm  NY</t>
  </si>
  <si>
    <t>UI</t>
  </si>
  <si>
    <t>umyvadlo z glazované hladké keramiky, rozměr 550 x 400 mm, s přepadem, 1 otvor pro baterii,barva “alpská bílá” ,příslušenství: bez polosloupu, sifon designový, bílý, dodání vč. kotvícího materiálu; stojánková páková lékařská baterie s ovládáním výpusti rozměr: výška 200 mm průtok 7l/min při tlaku 3 bar, keramická kartuš s omezením max. teploty vody povrchová úprava: chrom ; pohledový (designový) sifon umyvadlový podomítkový chromt;2x Ventil rohový Schell - Sanland s matkou s GUM.TĚSNĚNÍM 3/8"x1/2" chrom,2x pancéřová propojovací hadice 3/8"; upevňovací prvky souprava na upevnění umyvadel - M10x120 mm  NY</t>
  </si>
  <si>
    <t>Um</t>
  </si>
  <si>
    <t>umývátko z glazované hladké keramiky, rozměr 450 x 350 mm, 1 otvor pro baterii,barva “alpská bílá” ,příslušenství: bez polosloupu, sifon designový, bílý, dodání vč. kotvícího materiálu; stojánková páková baterie s ovládáním výpusti rozměr: výška 145 mm průtok 7l/min při tlaku 3 bar, keramická kartuš s omezením max. teploty vody povrchová úprava: bílá mat/chrom; pohledový (designový) sifon k umyvadlům a umývátkám materiál: kov/plast, povrchová úprava: bílá mat;2x Ventil rohový Schell - Sanland s matkou s GUM.TĚSNĚNÍM 3/8"x1/2" chrom,2x pancéřová propojovací hadice 3/8"; upevňovací prvky souprava na upevnění umyvadel - M10x120 mm  NY</t>
  </si>
  <si>
    <t>WC</t>
  </si>
  <si>
    <t>závěsné WC z glazované hladké keramiky, velikost standardní, hluboké bezokrajové splachování, zadní odpad, spláchnutí 3/5 litru,barva “alpská bílá”,sedátko soft-close z duroplastu, Předstěnové systémy modul pro WC se splachovací nádržkou ,•	horizontální nástěnná montáž, rozměr 197 x 156 mm, materiál: ABS, barva “alpská bílá”</t>
  </si>
  <si>
    <t>WCI</t>
  </si>
  <si>
    <t>WCI-závěsný klozet pro imobilní, tlačítko s oddáleným splachováním, nádrž, upevňovací prvky, předstěnová instalace, duroplastové sedátko pro závěsné klozety, upevňovací prvky</t>
  </si>
  <si>
    <t>Madlo sklopné k WC U 813x153/trubka d32-nerez-montáž+dodávka</t>
  </si>
  <si>
    <t>Madlo pevné k WC U 813x153/trubka d32-nerez-montáž+dodávka</t>
  </si>
  <si>
    <t>D</t>
  </si>
  <si>
    <t>Dřez nerezový, baterie dřezová stojánková páková s výpustí výtok 130 mm průtok 3l/min chrom, sifon umyvadlový chrom,2x rohový ventil DN15,2x pancéřová propojovací hadice 3/8", upevňovací prvky</t>
  </si>
  <si>
    <t>VYL</t>
  </si>
  <si>
    <t>keramická výlevka s mřížkou, pro montáž na předstěnové systémy (závěsná) možnost připojení na předstěnový instalační splachovací systém, hluboké splachování objem splachování 3/6 litru barva bílá, součástí dodávky výlevková mřížka s panty příslušenství: dodání vč. kotvícího materiálu, Předstěnové systémy k výlevce, mříž, nástěnná baterie délka ramínka 225 mm</t>
  </si>
  <si>
    <t>Pi</t>
  </si>
  <si>
    <t>závěsný pisoár ze sanitární keramiky, rozměr 337x355x552 mm, zadní přívod vody, objem spláchnutí 1 litr, barva “alpská bílá”,příslušenství: dodání vč. kotvícího materiálu; splachovač infračerveny nástěnná montáž, rozměr 116 x 144 mm, bezdotykové ovládání infračerveným sensorem, nastavitelná doba průtoku, barva “alpská bílá”</t>
  </si>
  <si>
    <t>S</t>
  </si>
  <si>
    <t>čtyřdílný sprchový kout s posuvnými dveřmi, rozměr 800 x 800 x 1900 mm, šířka vstupu 490 mm, čtvrthruhový tvar, bezpečnostní sklo 6 mm čiré, rámová konstrukce – lesklý hliník (chrom),příslušenství: dodání vč. kotvícího materiálu; nástěnná sprchová baterie, kotvená na stěnu, sprchový vývod G 1/2,povrchová úprava: bílá mat/chrom,keramická kartuše s možností omezení maximální teploty vody, sprchová ružice, hadice</t>
  </si>
  <si>
    <t>55162428.AR</t>
  </si>
  <si>
    <t>Uzávěrka zápachová podomítková DN40/50, pro pračky, myčky, s připojením rozvodu vody</t>
  </si>
  <si>
    <t>725110814R01</t>
  </si>
  <si>
    <t>Demontáž zařizovacích předmětů</t>
  </si>
  <si>
    <t>725980122R00</t>
  </si>
  <si>
    <t>Dvířka z plastu, 300 x 300 mm</t>
  </si>
  <si>
    <t>998725101R00</t>
  </si>
  <si>
    <t>Přesun hmot pro zařizovací předměty, výšky do 12 m</t>
  </si>
  <si>
    <t>Systémové upevnění potrubí, např. Hilti nebo obdobné</t>
  </si>
  <si>
    <t>kg</t>
  </si>
  <si>
    <t>998767101R00</t>
  </si>
  <si>
    <t>Přesun hmot pro zámečnické konstr., výšky do 12 m</t>
  </si>
  <si>
    <t>Hloubka šachty 2.41m D1000 beton síla stěny 120mm</t>
  </si>
  <si>
    <t>Šachtové dno kompakt TBZ-Q.1 100  1ks</t>
  </si>
  <si>
    <t>Šachtový konus TBR-Q.1 100-63/58/12 1ks</t>
  </si>
  <si>
    <t>TBS-Q.100/100/12 1ks</t>
  </si>
  <si>
    <t>TBW-Q.1 63/14 1ks</t>
  </si>
  <si>
    <t>TBW-Q.1 63/10 1ks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</si>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</sst>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4AA38B82-FFA4-4757-9CA5-8CB4D814BA9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5B167-808C-4361-92FC-A28B11C7B823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DC076-F0A3-4F26-A974-19C8FADA8F36}">
  <sheetPr codeName="List5112">
    <tabColor rgb="FF66FF66"/>
  </sheetPr>
  <dimension ref="A1:O57"/>
  <sheetViews>
    <sheetView showGridLines="0" topLeftCell="B20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SUMIF(F47:F53,A16,I47:I53)+SUMIF(F47:F53,"PSU",I47:I53)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SUMIF(F47:F53,A17,I47:I53)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SUMIF(F47:F53,A18,I47:I53)</f>
        <v>0</v>
      </c>
      <c r="J18" s="82"/>
    </row>
    <row r="19" spans="1:10" ht="23.25" customHeight="1" x14ac:dyDescent="0.2">
      <c r="A19" s="192" t="s">
        <v>65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SUMIF(F47:F53,A19,I47:I53)</f>
        <v>0</v>
      </c>
      <c r="J19" s="82"/>
    </row>
    <row r="20" spans="1:10" ht="23.25" customHeight="1" x14ac:dyDescent="0.2">
      <c r="A20" s="192" t="s">
        <v>66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SUMIF(F47:F53,A20,I47:I53)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Pol'!AC145</f>
        <v>0</v>
      </c>
      <c r="G39" s="147">
        <f>'Rozpočet Pol'!AD145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51</v>
      </c>
      <c r="C47" s="174" t="s">
        <v>52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2" t="s">
        <v>23</v>
      </c>
      <c r="G48" s="183"/>
      <c r="H48" s="183"/>
      <c r="I48" s="184">
        <f>'Rozpočet Pol'!G21</f>
        <v>0</v>
      </c>
      <c r="J48" s="184"/>
    </row>
    <row r="49" spans="1:10" ht="25.5" customHeight="1" x14ac:dyDescent="0.2">
      <c r="A49" s="162"/>
      <c r="B49" s="165" t="s">
        <v>55</v>
      </c>
      <c r="C49" s="164" t="s">
        <v>56</v>
      </c>
      <c r="D49" s="166"/>
      <c r="E49" s="166"/>
      <c r="F49" s="182" t="s">
        <v>24</v>
      </c>
      <c r="G49" s="183"/>
      <c r="H49" s="183"/>
      <c r="I49" s="184">
        <f>'Rozpočet Pol'!G23</f>
        <v>0</v>
      </c>
      <c r="J49" s="184"/>
    </row>
    <row r="50" spans="1:10" ht="25.5" customHeight="1" x14ac:dyDescent="0.2">
      <c r="A50" s="162"/>
      <c r="B50" s="165" t="s">
        <v>57</v>
      </c>
      <c r="C50" s="164" t="s">
        <v>58</v>
      </c>
      <c r="D50" s="166"/>
      <c r="E50" s="166"/>
      <c r="F50" s="182" t="s">
        <v>24</v>
      </c>
      <c r="G50" s="183"/>
      <c r="H50" s="183"/>
      <c r="I50" s="184">
        <f>'Rozpočet Pol'!G64</f>
        <v>0</v>
      </c>
      <c r="J50" s="184"/>
    </row>
    <row r="51" spans="1:10" ht="25.5" customHeight="1" x14ac:dyDescent="0.2">
      <c r="A51" s="162"/>
      <c r="B51" s="165" t="s">
        <v>59</v>
      </c>
      <c r="C51" s="164" t="s">
        <v>60</v>
      </c>
      <c r="D51" s="166"/>
      <c r="E51" s="166"/>
      <c r="F51" s="182" t="s">
        <v>24</v>
      </c>
      <c r="G51" s="183"/>
      <c r="H51" s="183"/>
      <c r="I51" s="184">
        <f>'Rozpočet Pol'!G114</f>
        <v>0</v>
      </c>
      <c r="J51" s="184"/>
    </row>
    <row r="52" spans="1:10" ht="25.5" customHeight="1" x14ac:dyDescent="0.2">
      <c r="A52" s="162"/>
      <c r="B52" s="165" t="s">
        <v>61</v>
      </c>
      <c r="C52" s="164" t="s">
        <v>62</v>
      </c>
      <c r="D52" s="166"/>
      <c r="E52" s="166"/>
      <c r="F52" s="182" t="s">
        <v>24</v>
      </c>
      <c r="G52" s="183"/>
      <c r="H52" s="183"/>
      <c r="I52" s="184">
        <f>'Rozpočet Pol'!G116</f>
        <v>0</v>
      </c>
      <c r="J52" s="184"/>
    </row>
    <row r="53" spans="1:10" ht="25.5" customHeight="1" x14ac:dyDescent="0.2">
      <c r="A53" s="162"/>
      <c r="B53" s="176" t="s">
        <v>63</v>
      </c>
      <c r="C53" s="177" t="s">
        <v>64</v>
      </c>
      <c r="D53" s="178"/>
      <c r="E53" s="178"/>
      <c r="F53" s="185" t="s">
        <v>24</v>
      </c>
      <c r="G53" s="186"/>
      <c r="H53" s="186"/>
      <c r="I53" s="187">
        <f>'Rozpočet Pol'!G141</f>
        <v>0</v>
      </c>
      <c r="J53" s="187"/>
    </row>
    <row r="54" spans="1:10" ht="25.5" customHeight="1" x14ac:dyDescent="0.2">
      <c r="A54" s="163"/>
      <c r="B54" s="169" t="s">
        <v>1</v>
      </c>
      <c r="C54" s="169"/>
      <c r="D54" s="170"/>
      <c r="E54" s="170"/>
      <c r="F54" s="188"/>
      <c r="G54" s="189"/>
      <c r="H54" s="189"/>
      <c r="I54" s="190">
        <f>SUM(I47:I53)</f>
        <v>0</v>
      </c>
      <c r="J54" s="190"/>
    </row>
    <row r="55" spans="1:10" x14ac:dyDescent="0.2">
      <c r="F55" s="191"/>
      <c r="G55" s="129"/>
      <c r="H55" s="191"/>
      <c r="I55" s="129"/>
      <c r="J55" s="129"/>
    </row>
    <row r="56" spans="1:10" x14ac:dyDescent="0.2">
      <c r="F56" s="191"/>
      <c r="G56" s="129"/>
      <c r="H56" s="191"/>
      <c r="I56" s="129"/>
      <c r="J56" s="129"/>
    </row>
    <row r="57" spans="1:10" x14ac:dyDescent="0.2">
      <c r="F57" s="191"/>
      <c r="G57" s="129"/>
      <c r="H57" s="191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06A83-1B5D-49C2-BE89-577B47EF00CF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01570-0AFE-434B-873E-309C57997613}">
  <sheetPr>
    <outlinePr summaryBelow="0"/>
  </sheetPr>
  <dimension ref="A1:BH15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68</v>
      </c>
    </row>
    <row r="2" spans="1:60" ht="24.95" customHeight="1" x14ac:dyDescent="0.2">
      <c r="A2" s="201" t="s">
        <v>67</v>
      </c>
      <c r="B2" s="195"/>
      <c r="C2" s="196" t="s">
        <v>45</v>
      </c>
      <c r="D2" s="197"/>
      <c r="E2" s="197"/>
      <c r="F2" s="197"/>
      <c r="G2" s="203"/>
      <c r="AE2" t="s">
        <v>69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70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71</v>
      </c>
    </row>
    <row r="5" spans="1:60" hidden="1" x14ac:dyDescent="0.2">
      <c r="A5" s="205" t="s">
        <v>72</v>
      </c>
      <c r="B5" s="206"/>
      <c r="C5" s="207"/>
      <c r="D5" s="208"/>
      <c r="E5" s="208"/>
      <c r="F5" s="208"/>
      <c r="G5" s="209"/>
      <c r="AE5" t="s">
        <v>73</v>
      </c>
    </row>
    <row r="7" spans="1:60" ht="38.25" x14ac:dyDescent="0.2">
      <c r="A7" s="215" t="s">
        <v>74</v>
      </c>
      <c r="B7" s="216" t="s">
        <v>75</v>
      </c>
      <c r="C7" s="216" t="s">
        <v>76</v>
      </c>
      <c r="D7" s="215" t="s">
        <v>77</v>
      </c>
      <c r="E7" s="215" t="s">
        <v>78</v>
      </c>
      <c r="F7" s="210" t="s">
        <v>79</v>
      </c>
      <c r="G7" s="234" t="s">
        <v>28</v>
      </c>
      <c r="H7" s="235" t="s">
        <v>29</v>
      </c>
      <c r="I7" s="235" t="s">
        <v>80</v>
      </c>
      <c r="J7" s="235" t="s">
        <v>30</v>
      </c>
      <c r="K7" s="235" t="s">
        <v>81</v>
      </c>
      <c r="L7" s="235" t="s">
        <v>82</v>
      </c>
      <c r="M7" s="235" t="s">
        <v>83</v>
      </c>
      <c r="N7" s="235" t="s">
        <v>84</v>
      </c>
      <c r="O7" s="235" t="s">
        <v>85</v>
      </c>
      <c r="P7" s="235" t="s">
        <v>86</v>
      </c>
      <c r="Q7" s="235" t="s">
        <v>87</v>
      </c>
      <c r="R7" s="235" t="s">
        <v>88</v>
      </c>
      <c r="S7" s="235" t="s">
        <v>89</v>
      </c>
      <c r="T7" s="235" t="s">
        <v>90</v>
      </c>
      <c r="U7" s="218" t="s">
        <v>91</v>
      </c>
    </row>
    <row r="8" spans="1:60" x14ac:dyDescent="0.2">
      <c r="A8" s="236" t="s">
        <v>92</v>
      </c>
      <c r="B8" s="237" t="s">
        <v>51</v>
      </c>
      <c r="C8" s="238" t="s">
        <v>52</v>
      </c>
      <c r="D8" s="217"/>
      <c r="E8" s="239"/>
      <c r="F8" s="240"/>
      <c r="G8" s="240">
        <f>SUMIF(AE9:AE20,"&lt;&gt;NOR",G9:G20)</f>
        <v>0</v>
      </c>
      <c r="H8" s="240"/>
      <c r="I8" s="240">
        <f>SUM(I9:I20)</f>
        <v>0</v>
      </c>
      <c r="J8" s="240"/>
      <c r="K8" s="240">
        <f>SUM(K9:K20)</f>
        <v>0</v>
      </c>
      <c r="L8" s="240"/>
      <c r="M8" s="240">
        <f>SUM(M9:M20)</f>
        <v>0</v>
      </c>
      <c r="N8" s="217"/>
      <c r="O8" s="217">
        <f>SUM(O9:O20)</f>
        <v>42.54739</v>
      </c>
      <c r="P8" s="217"/>
      <c r="Q8" s="217">
        <f>SUM(Q9:Q20)</f>
        <v>0</v>
      </c>
      <c r="R8" s="217"/>
      <c r="S8" s="217"/>
      <c r="T8" s="236"/>
      <c r="U8" s="217">
        <f>SUM(U9:U20)</f>
        <v>644.22000000000025</v>
      </c>
      <c r="AE8" t="s">
        <v>93</v>
      </c>
    </row>
    <row r="9" spans="1:60" outlineLevel="1" x14ac:dyDescent="0.2">
      <c r="A9" s="212">
        <v>1</v>
      </c>
      <c r="B9" s="219" t="s">
        <v>94</v>
      </c>
      <c r="C9" s="262" t="s">
        <v>95</v>
      </c>
      <c r="D9" s="221" t="s">
        <v>96</v>
      </c>
      <c r="E9" s="226">
        <v>22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0.8</v>
      </c>
      <c r="U9" s="221">
        <f>ROUND(E9*T9,2)</f>
        <v>17.600000000000001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98</v>
      </c>
      <c r="C10" s="262" t="s">
        <v>99</v>
      </c>
      <c r="D10" s="221" t="s">
        <v>96</v>
      </c>
      <c r="E10" s="226">
        <v>62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6.298</v>
      </c>
      <c r="U10" s="221">
        <f>ROUND(E10*T10,2)</f>
        <v>390.48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97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>
        <v>3</v>
      </c>
      <c r="B11" s="219" t="s">
        <v>100</v>
      </c>
      <c r="C11" s="262" t="s">
        <v>101</v>
      </c>
      <c r="D11" s="221" t="s">
        <v>96</v>
      </c>
      <c r="E11" s="226">
        <v>62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0.66800000000000004</v>
      </c>
      <c r="U11" s="221">
        <f>ROUND(E11*T11,2)</f>
        <v>41.42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97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9" t="s">
        <v>102</v>
      </c>
      <c r="C12" s="262" t="s">
        <v>103</v>
      </c>
      <c r="D12" s="221" t="s">
        <v>96</v>
      </c>
      <c r="E12" s="226">
        <v>124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0.59099999999999997</v>
      </c>
      <c r="U12" s="221">
        <f>ROUND(E12*T12,2)</f>
        <v>73.28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97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9" t="s">
        <v>104</v>
      </c>
      <c r="C13" s="262" t="s">
        <v>105</v>
      </c>
      <c r="D13" s="221" t="s">
        <v>106</v>
      </c>
      <c r="E13" s="226">
        <v>55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8.4999999999999995E-4</v>
      </c>
      <c r="O13" s="221">
        <f>ROUND(E13*N13,5)</f>
        <v>4.675E-2</v>
      </c>
      <c r="P13" s="221">
        <v>0</v>
      </c>
      <c r="Q13" s="221">
        <f>ROUND(E13*P13,5)</f>
        <v>0</v>
      </c>
      <c r="R13" s="221"/>
      <c r="S13" s="221"/>
      <c r="T13" s="222">
        <v>0.47899999999999998</v>
      </c>
      <c r="U13" s="221">
        <f>ROUND(E13*T13,2)</f>
        <v>26.35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97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9" t="s">
        <v>107</v>
      </c>
      <c r="C14" s="262" t="s">
        <v>108</v>
      </c>
      <c r="D14" s="221" t="s">
        <v>106</v>
      </c>
      <c r="E14" s="226">
        <v>55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0.32700000000000001</v>
      </c>
      <c r="U14" s="221">
        <f>ROUND(E14*T14,2)</f>
        <v>17.989999999999998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97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7</v>
      </c>
      <c r="B15" s="219" t="s">
        <v>109</v>
      </c>
      <c r="C15" s="262" t="s">
        <v>110</v>
      </c>
      <c r="D15" s="221" t="s">
        <v>96</v>
      </c>
      <c r="E15" s="226">
        <v>32.799999999999997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1.0999999999999999E-2</v>
      </c>
      <c r="U15" s="221">
        <f>ROUND(E15*T15,2)</f>
        <v>0.36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97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8</v>
      </c>
      <c r="B16" s="219" t="s">
        <v>111</v>
      </c>
      <c r="C16" s="262" t="s">
        <v>112</v>
      </c>
      <c r="D16" s="221" t="s">
        <v>96</v>
      </c>
      <c r="E16" s="226">
        <v>32.799999999999997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0.65</v>
      </c>
      <c r="U16" s="221">
        <f>ROUND(E16*T16,2)</f>
        <v>21.32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97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9</v>
      </c>
      <c r="B17" s="219" t="s">
        <v>113</v>
      </c>
      <c r="C17" s="262" t="s">
        <v>114</v>
      </c>
      <c r="D17" s="221" t="s">
        <v>96</v>
      </c>
      <c r="E17" s="226">
        <v>51.2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0.18</v>
      </c>
      <c r="U17" s="221">
        <f>ROUND(E17*T17,2)</f>
        <v>9.2200000000000006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2">
        <v>10</v>
      </c>
      <c r="B18" s="219" t="s">
        <v>115</v>
      </c>
      <c r="C18" s="262" t="s">
        <v>116</v>
      </c>
      <c r="D18" s="221" t="s">
        <v>96</v>
      </c>
      <c r="E18" s="226">
        <v>25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1.7</v>
      </c>
      <c r="O18" s="221">
        <f>ROUND(E18*N18,5)</f>
        <v>42.5</v>
      </c>
      <c r="P18" s="221">
        <v>0</v>
      </c>
      <c r="Q18" s="221">
        <f>ROUND(E18*P18,5)</f>
        <v>0</v>
      </c>
      <c r="R18" s="221"/>
      <c r="S18" s="221"/>
      <c r="T18" s="222">
        <v>1.59</v>
      </c>
      <c r="U18" s="221">
        <f>ROUND(E18*T18,2)</f>
        <v>39.75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97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11</v>
      </c>
      <c r="B19" s="219" t="s">
        <v>117</v>
      </c>
      <c r="C19" s="262" t="s">
        <v>118</v>
      </c>
      <c r="D19" s="221" t="s">
        <v>96</v>
      </c>
      <c r="E19" s="226">
        <v>32.799999999999997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97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12</v>
      </c>
      <c r="B20" s="219" t="s">
        <v>119</v>
      </c>
      <c r="C20" s="262" t="s">
        <v>120</v>
      </c>
      <c r="D20" s="221" t="s">
        <v>121</v>
      </c>
      <c r="E20" s="226">
        <v>16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4.0000000000000003E-5</v>
      </c>
      <c r="O20" s="221">
        <f>ROUND(E20*N20,5)</f>
        <v>6.4000000000000005E-4</v>
      </c>
      <c r="P20" s="221">
        <v>0</v>
      </c>
      <c r="Q20" s="221">
        <f>ROUND(E20*P20,5)</f>
        <v>0</v>
      </c>
      <c r="R20" s="221"/>
      <c r="S20" s="221"/>
      <c r="T20" s="222">
        <v>0.40300000000000002</v>
      </c>
      <c r="U20" s="221">
        <f>ROUND(E20*T20,2)</f>
        <v>6.45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97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92</v>
      </c>
      <c r="B21" s="220" t="s">
        <v>53</v>
      </c>
      <c r="C21" s="263" t="s">
        <v>54</v>
      </c>
      <c r="D21" s="223"/>
      <c r="E21" s="227"/>
      <c r="F21" s="231"/>
      <c r="G21" s="231">
        <f>SUMIF(AE22:AE22,"&lt;&gt;NOR",G22:G22)</f>
        <v>0</v>
      </c>
      <c r="H21" s="231"/>
      <c r="I21" s="231">
        <f>SUM(I22:I22)</f>
        <v>0</v>
      </c>
      <c r="J21" s="231"/>
      <c r="K21" s="231">
        <f>SUM(K22:K22)</f>
        <v>0</v>
      </c>
      <c r="L21" s="231"/>
      <c r="M21" s="231">
        <f>SUM(M22:M22)</f>
        <v>0</v>
      </c>
      <c r="N21" s="223"/>
      <c r="O21" s="223">
        <f>SUM(O22:O22)</f>
        <v>8.8311600000000006</v>
      </c>
      <c r="P21" s="223"/>
      <c r="Q21" s="223">
        <f>SUM(Q22:Q22)</f>
        <v>0</v>
      </c>
      <c r="R21" s="223"/>
      <c r="S21" s="223"/>
      <c r="T21" s="224"/>
      <c r="U21" s="223">
        <f>SUM(U22:U22)</f>
        <v>13.22</v>
      </c>
      <c r="AE21" t="s">
        <v>93</v>
      </c>
    </row>
    <row r="22" spans="1:60" ht="22.5" outlineLevel="1" x14ac:dyDescent="0.2">
      <c r="A22" s="212">
        <v>13</v>
      </c>
      <c r="B22" s="219" t="s">
        <v>122</v>
      </c>
      <c r="C22" s="262" t="s">
        <v>123</v>
      </c>
      <c r="D22" s="221" t="s">
        <v>96</v>
      </c>
      <c r="E22" s="226">
        <v>7.8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1.1322000000000001</v>
      </c>
      <c r="O22" s="221">
        <f>ROUND(E22*N22,5)</f>
        <v>8.8311600000000006</v>
      </c>
      <c r="P22" s="221">
        <v>0</v>
      </c>
      <c r="Q22" s="221">
        <f>ROUND(E22*P22,5)</f>
        <v>0</v>
      </c>
      <c r="R22" s="221"/>
      <c r="S22" s="221"/>
      <c r="T22" s="222">
        <v>1.6950000000000001</v>
      </c>
      <c r="U22" s="221">
        <f>ROUND(E22*T22,2)</f>
        <v>13.22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97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x14ac:dyDescent="0.2">
      <c r="A23" s="213" t="s">
        <v>92</v>
      </c>
      <c r="B23" s="220" t="s">
        <v>55</v>
      </c>
      <c r="C23" s="263" t="s">
        <v>56</v>
      </c>
      <c r="D23" s="223"/>
      <c r="E23" s="227"/>
      <c r="F23" s="231"/>
      <c r="G23" s="231">
        <f>SUMIF(AE24:AE63,"&lt;&gt;NOR",G24:G63)</f>
        <v>0</v>
      </c>
      <c r="H23" s="231"/>
      <c r="I23" s="231">
        <f>SUM(I24:I63)</f>
        <v>0</v>
      </c>
      <c r="J23" s="231"/>
      <c r="K23" s="231">
        <f>SUM(K24:K63)</f>
        <v>0</v>
      </c>
      <c r="L23" s="231"/>
      <c r="M23" s="231">
        <f>SUM(M24:M63)</f>
        <v>0</v>
      </c>
      <c r="N23" s="223"/>
      <c r="O23" s="223">
        <f>SUM(O24:O63)</f>
        <v>0.76822000000000001</v>
      </c>
      <c r="P23" s="223"/>
      <c r="Q23" s="223">
        <f>SUM(Q24:Q63)</f>
        <v>9.8079999999999998</v>
      </c>
      <c r="R23" s="223"/>
      <c r="S23" s="223"/>
      <c r="T23" s="224"/>
      <c r="U23" s="223">
        <f>SUM(U24:U63)</f>
        <v>589.48</v>
      </c>
      <c r="AE23" t="s">
        <v>93</v>
      </c>
    </row>
    <row r="24" spans="1:60" outlineLevel="1" x14ac:dyDescent="0.2">
      <c r="A24" s="212">
        <v>14</v>
      </c>
      <c r="B24" s="219" t="s">
        <v>124</v>
      </c>
      <c r="C24" s="262" t="s">
        <v>125</v>
      </c>
      <c r="D24" s="221" t="s">
        <v>126</v>
      </c>
      <c r="E24" s="226">
        <v>88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3.4000000000000002E-4</v>
      </c>
      <c r="O24" s="221">
        <f>ROUND(E24*N24,5)</f>
        <v>2.9919999999999999E-2</v>
      </c>
      <c r="P24" s="221">
        <v>0</v>
      </c>
      <c r="Q24" s="221">
        <f>ROUND(E24*P24,5)</f>
        <v>0</v>
      </c>
      <c r="R24" s="221"/>
      <c r="S24" s="221"/>
      <c r="T24" s="222">
        <v>0.32</v>
      </c>
      <c r="U24" s="221">
        <f>ROUND(E24*T24,2)</f>
        <v>28.16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97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15</v>
      </c>
      <c r="B25" s="219" t="s">
        <v>127</v>
      </c>
      <c r="C25" s="262" t="s">
        <v>128</v>
      </c>
      <c r="D25" s="221" t="s">
        <v>126</v>
      </c>
      <c r="E25" s="226">
        <v>32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3.8000000000000002E-4</v>
      </c>
      <c r="O25" s="221">
        <f>ROUND(E25*N25,5)</f>
        <v>1.2160000000000001E-2</v>
      </c>
      <c r="P25" s="221">
        <v>0</v>
      </c>
      <c r="Q25" s="221">
        <f>ROUND(E25*P25,5)</f>
        <v>0</v>
      </c>
      <c r="R25" s="221"/>
      <c r="S25" s="221"/>
      <c r="T25" s="222">
        <v>0.32</v>
      </c>
      <c r="U25" s="221">
        <f>ROUND(E25*T25,2)</f>
        <v>10.24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97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16</v>
      </c>
      <c r="B26" s="219" t="s">
        <v>129</v>
      </c>
      <c r="C26" s="262" t="s">
        <v>130</v>
      </c>
      <c r="D26" s="221" t="s">
        <v>126</v>
      </c>
      <c r="E26" s="226">
        <v>25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4.6999999999999999E-4</v>
      </c>
      <c r="O26" s="221">
        <f>ROUND(E26*N26,5)</f>
        <v>1.175E-2</v>
      </c>
      <c r="P26" s="221">
        <v>0</v>
      </c>
      <c r="Q26" s="221">
        <f>ROUND(E26*P26,5)</f>
        <v>0</v>
      </c>
      <c r="R26" s="221"/>
      <c r="S26" s="221"/>
      <c r="T26" s="222">
        <v>0.36</v>
      </c>
      <c r="U26" s="221">
        <f>ROUND(E26*T26,2)</f>
        <v>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97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17</v>
      </c>
      <c r="B27" s="219" t="s">
        <v>131</v>
      </c>
      <c r="C27" s="262" t="s">
        <v>132</v>
      </c>
      <c r="D27" s="221" t="s">
        <v>126</v>
      </c>
      <c r="E27" s="226">
        <v>3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6.9999999999999999E-4</v>
      </c>
      <c r="O27" s="221">
        <f>ROUND(E27*N27,5)</f>
        <v>2.0999999999999999E-3</v>
      </c>
      <c r="P27" s="221">
        <v>0</v>
      </c>
      <c r="Q27" s="221">
        <f>ROUND(E27*P27,5)</f>
        <v>0</v>
      </c>
      <c r="R27" s="221"/>
      <c r="S27" s="221"/>
      <c r="T27" s="222">
        <v>0.45</v>
      </c>
      <c r="U27" s="221">
        <f>ROUND(E27*T27,2)</f>
        <v>1.35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18</v>
      </c>
      <c r="B28" s="219" t="s">
        <v>133</v>
      </c>
      <c r="C28" s="262" t="s">
        <v>134</v>
      </c>
      <c r="D28" s="221" t="s">
        <v>126</v>
      </c>
      <c r="E28" s="226">
        <v>25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1.5200000000000001E-3</v>
      </c>
      <c r="O28" s="221">
        <f>ROUND(E28*N28,5)</f>
        <v>3.7999999999999999E-2</v>
      </c>
      <c r="P28" s="221">
        <v>0</v>
      </c>
      <c r="Q28" s="221">
        <f>ROUND(E28*P28,5)</f>
        <v>0</v>
      </c>
      <c r="R28" s="221"/>
      <c r="S28" s="221"/>
      <c r="T28" s="222">
        <v>1.17</v>
      </c>
      <c r="U28" s="221">
        <f>ROUND(E28*T28,2)</f>
        <v>29.25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97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19</v>
      </c>
      <c r="B29" s="219" t="s">
        <v>135</v>
      </c>
      <c r="C29" s="262" t="s">
        <v>136</v>
      </c>
      <c r="D29" s="221" t="s">
        <v>126</v>
      </c>
      <c r="E29" s="226">
        <v>59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7.7999999999999999E-4</v>
      </c>
      <c r="O29" s="221">
        <f>ROUND(E29*N29,5)</f>
        <v>4.6019999999999998E-2</v>
      </c>
      <c r="P29" s="221">
        <v>0</v>
      </c>
      <c r="Q29" s="221">
        <f>ROUND(E29*P29,5)</f>
        <v>0</v>
      </c>
      <c r="R29" s="221"/>
      <c r="S29" s="221"/>
      <c r="T29" s="222">
        <v>0.81899999999999995</v>
      </c>
      <c r="U29" s="221">
        <f>ROUND(E29*T29,2)</f>
        <v>48.32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97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20</v>
      </c>
      <c r="B30" s="219" t="s">
        <v>137</v>
      </c>
      <c r="C30" s="262" t="s">
        <v>138</v>
      </c>
      <c r="D30" s="221" t="s">
        <v>126</v>
      </c>
      <c r="E30" s="226">
        <v>86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1.31E-3</v>
      </c>
      <c r="O30" s="221">
        <f>ROUND(E30*N30,5)</f>
        <v>0.11266</v>
      </c>
      <c r="P30" s="221">
        <v>0</v>
      </c>
      <c r="Q30" s="221">
        <f>ROUND(E30*P30,5)</f>
        <v>0</v>
      </c>
      <c r="R30" s="221"/>
      <c r="S30" s="221"/>
      <c r="T30" s="222">
        <v>0.79700000000000004</v>
      </c>
      <c r="U30" s="221">
        <f>ROUND(E30*T30,2)</f>
        <v>68.540000000000006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97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21</v>
      </c>
      <c r="B31" s="219" t="s">
        <v>139</v>
      </c>
      <c r="C31" s="262" t="s">
        <v>140</v>
      </c>
      <c r="D31" s="221" t="s">
        <v>126</v>
      </c>
      <c r="E31" s="226">
        <v>35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1.6100000000000001E-3</v>
      </c>
      <c r="O31" s="221">
        <f>ROUND(E31*N31,5)</f>
        <v>5.6349999999999997E-2</v>
      </c>
      <c r="P31" s="221">
        <v>0</v>
      </c>
      <c r="Q31" s="221">
        <f>ROUND(E31*P31,5)</f>
        <v>0</v>
      </c>
      <c r="R31" s="221"/>
      <c r="S31" s="221"/>
      <c r="T31" s="222">
        <v>0.73899999999999999</v>
      </c>
      <c r="U31" s="221">
        <f>ROUND(E31*T31,2)</f>
        <v>25.87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97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2">
        <v>22</v>
      </c>
      <c r="B32" s="219" t="s">
        <v>137</v>
      </c>
      <c r="C32" s="262" t="s">
        <v>141</v>
      </c>
      <c r="D32" s="221" t="s">
        <v>126</v>
      </c>
      <c r="E32" s="226">
        <v>8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1.31E-3</v>
      </c>
      <c r="O32" s="221">
        <f>ROUND(E32*N32,5)</f>
        <v>1.048E-2</v>
      </c>
      <c r="P32" s="221">
        <v>0</v>
      </c>
      <c r="Q32" s="221">
        <f>ROUND(E32*P32,5)</f>
        <v>0</v>
      </c>
      <c r="R32" s="221"/>
      <c r="S32" s="221"/>
      <c r="T32" s="222">
        <v>0.79700000000000004</v>
      </c>
      <c r="U32" s="221">
        <f>ROUND(E32*T32,2)</f>
        <v>6.38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97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23</v>
      </c>
      <c r="B33" s="219" t="s">
        <v>135</v>
      </c>
      <c r="C33" s="262" t="s">
        <v>142</v>
      </c>
      <c r="D33" s="221" t="s">
        <v>126</v>
      </c>
      <c r="E33" s="226">
        <v>4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7.7999999999999999E-4</v>
      </c>
      <c r="O33" s="221">
        <f>ROUND(E33*N33,5)</f>
        <v>3.1199999999999999E-3</v>
      </c>
      <c r="P33" s="221">
        <v>0</v>
      </c>
      <c r="Q33" s="221">
        <f>ROUND(E33*P33,5)</f>
        <v>0</v>
      </c>
      <c r="R33" s="221"/>
      <c r="S33" s="221"/>
      <c r="T33" s="222">
        <v>0.81899999999999995</v>
      </c>
      <c r="U33" s="221">
        <f>ROUND(E33*T33,2)</f>
        <v>3.28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97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24</v>
      </c>
      <c r="B34" s="219" t="s">
        <v>143</v>
      </c>
      <c r="C34" s="262" t="s">
        <v>144</v>
      </c>
      <c r="D34" s="221" t="s">
        <v>126</v>
      </c>
      <c r="E34" s="226">
        <v>22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6.9999999999999999E-4</v>
      </c>
      <c r="O34" s="221">
        <f>ROUND(E34*N34,5)</f>
        <v>1.54E-2</v>
      </c>
      <c r="P34" s="221">
        <v>0</v>
      </c>
      <c r="Q34" s="221">
        <f>ROUND(E34*P34,5)</f>
        <v>0</v>
      </c>
      <c r="R34" s="221"/>
      <c r="S34" s="221"/>
      <c r="T34" s="222">
        <v>0.36399999999999999</v>
      </c>
      <c r="U34" s="221">
        <f>ROUND(E34*T34,2)</f>
        <v>8.01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97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25</v>
      </c>
      <c r="B35" s="219" t="s">
        <v>145</v>
      </c>
      <c r="C35" s="262" t="s">
        <v>146</v>
      </c>
      <c r="D35" s="221" t="s">
        <v>126</v>
      </c>
      <c r="E35" s="226">
        <v>35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1.6800000000000001E-3</v>
      </c>
      <c r="O35" s="221">
        <f>ROUND(E35*N35,5)</f>
        <v>5.8799999999999998E-2</v>
      </c>
      <c r="P35" s="221">
        <v>0</v>
      </c>
      <c r="Q35" s="221">
        <f>ROUND(E35*P35,5)</f>
        <v>0</v>
      </c>
      <c r="R35" s="221"/>
      <c r="S35" s="221"/>
      <c r="T35" s="222">
        <v>0.8</v>
      </c>
      <c r="U35" s="221">
        <f>ROUND(E35*T35,2)</f>
        <v>28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97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26</v>
      </c>
      <c r="B36" s="219" t="s">
        <v>145</v>
      </c>
      <c r="C36" s="262" t="s">
        <v>147</v>
      </c>
      <c r="D36" s="221" t="s">
        <v>126</v>
      </c>
      <c r="E36" s="226">
        <v>98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1.9499999999999999E-3</v>
      </c>
      <c r="O36" s="221">
        <f>ROUND(E36*N36,5)</f>
        <v>0.19109999999999999</v>
      </c>
      <c r="P36" s="221">
        <v>0</v>
      </c>
      <c r="Q36" s="221">
        <f>ROUND(E36*P36,5)</f>
        <v>0</v>
      </c>
      <c r="R36" s="221"/>
      <c r="S36" s="221"/>
      <c r="T36" s="222">
        <v>0.74</v>
      </c>
      <c r="U36" s="221">
        <f>ROUND(E36*T36,2)</f>
        <v>72.52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97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27</v>
      </c>
      <c r="B37" s="219" t="s">
        <v>145</v>
      </c>
      <c r="C37" s="262" t="s">
        <v>148</v>
      </c>
      <c r="D37" s="221" t="s">
        <v>126</v>
      </c>
      <c r="E37" s="226">
        <v>25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2.81E-3</v>
      </c>
      <c r="O37" s="221">
        <f>ROUND(E37*N37,5)</f>
        <v>7.0250000000000007E-2</v>
      </c>
      <c r="P37" s="221">
        <v>0</v>
      </c>
      <c r="Q37" s="221">
        <f>ROUND(E37*P37,5)</f>
        <v>0</v>
      </c>
      <c r="R37" s="221"/>
      <c r="S37" s="221"/>
      <c r="T37" s="222">
        <v>0.75</v>
      </c>
      <c r="U37" s="221">
        <f>ROUND(E37*T37,2)</f>
        <v>18.75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97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12">
        <v>28</v>
      </c>
      <c r="B38" s="219" t="s">
        <v>145</v>
      </c>
      <c r="C38" s="262" t="s">
        <v>149</v>
      </c>
      <c r="D38" s="221" t="s">
        <v>150</v>
      </c>
      <c r="E38" s="226">
        <v>2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29</v>
      </c>
      <c r="B39" s="219" t="s">
        <v>151</v>
      </c>
      <c r="C39" s="262" t="s">
        <v>152</v>
      </c>
      <c r="D39" s="221" t="s">
        <v>150</v>
      </c>
      <c r="E39" s="226">
        <v>7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3.8E-3</v>
      </c>
      <c r="O39" s="221">
        <f>ROUND(E39*N39,5)</f>
        <v>2.6599999999999999E-2</v>
      </c>
      <c r="P39" s="221">
        <v>0</v>
      </c>
      <c r="Q39" s="221">
        <f>ROUND(E39*P39,5)</f>
        <v>0</v>
      </c>
      <c r="R39" s="221"/>
      <c r="S39" s="221"/>
      <c r="T39" s="222">
        <v>0.06</v>
      </c>
      <c r="U39" s="221">
        <f>ROUND(E39*T39,2)</f>
        <v>0.42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12">
        <v>30</v>
      </c>
      <c r="B40" s="219" t="s">
        <v>153</v>
      </c>
      <c r="C40" s="262" t="s">
        <v>154</v>
      </c>
      <c r="D40" s="221" t="s">
        <v>155</v>
      </c>
      <c r="E40" s="226">
        <v>3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4.8999999999999998E-4</v>
      </c>
      <c r="O40" s="221">
        <f>ROUND(E40*N40,5)</f>
        <v>1.47E-3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156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31</v>
      </c>
      <c r="B41" s="219" t="s">
        <v>145</v>
      </c>
      <c r="C41" s="262" t="s">
        <v>157</v>
      </c>
      <c r="D41" s="221" t="s">
        <v>150</v>
      </c>
      <c r="E41" s="226">
        <v>1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97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32</v>
      </c>
      <c r="B42" s="219" t="s">
        <v>158</v>
      </c>
      <c r="C42" s="262" t="s">
        <v>159</v>
      </c>
      <c r="D42" s="221" t="s">
        <v>150</v>
      </c>
      <c r="E42" s="226">
        <v>11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0.16</v>
      </c>
      <c r="U42" s="221">
        <f>ROUND(E42*T42,2)</f>
        <v>1.76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33</v>
      </c>
      <c r="B43" s="219" t="s">
        <v>160</v>
      </c>
      <c r="C43" s="262" t="s">
        <v>161</v>
      </c>
      <c r="D43" s="221" t="s">
        <v>155</v>
      </c>
      <c r="E43" s="226">
        <v>15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21</v>
      </c>
      <c r="M43" s="230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0.17</v>
      </c>
      <c r="U43" s="221">
        <f>ROUND(E43*T43,2)</f>
        <v>2.5499999999999998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97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34</v>
      </c>
      <c r="B44" s="219" t="s">
        <v>162</v>
      </c>
      <c r="C44" s="262" t="s">
        <v>163</v>
      </c>
      <c r="D44" s="221" t="s">
        <v>155</v>
      </c>
      <c r="E44" s="226">
        <v>17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21</v>
      </c>
      <c r="M44" s="230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0.26</v>
      </c>
      <c r="U44" s="221">
        <f>ROUND(E44*T44,2)</f>
        <v>4.42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97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35</v>
      </c>
      <c r="B45" s="219" t="s">
        <v>145</v>
      </c>
      <c r="C45" s="262" t="s">
        <v>164</v>
      </c>
      <c r="D45" s="221" t="s">
        <v>165</v>
      </c>
      <c r="E45" s="226">
        <v>1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21</v>
      </c>
      <c r="M45" s="230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97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4" t="s">
        <v>282</v>
      </c>
      <c r="D46" s="225"/>
      <c r="E46" s="228"/>
      <c r="F46" s="232"/>
      <c r="G46" s="233"/>
      <c r="H46" s="230"/>
      <c r="I46" s="230"/>
      <c r="J46" s="230"/>
      <c r="K46" s="230"/>
      <c r="L46" s="230"/>
      <c r="M46" s="230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166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Hloubka šachty 2.41m D1000 beton síla stěny 120mm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9"/>
      <c r="C47" s="264" t="s">
        <v>283</v>
      </c>
      <c r="D47" s="225"/>
      <c r="E47" s="228"/>
      <c r="F47" s="232"/>
      <c r="G47" s="233"/>
      <c r="H47" s="230"/>
      <c r="I47" s="230"/>
      <c r="J47" s="230"/>
      <c r="K47" s="230"/>
      <c r="L47" s="230"/>
      <c r="M47" s="230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166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Šachtové dno kompakt TBZ-Q.1 100  1ks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/>
      <c r="B48" s="219"/>
      <c r="C48" s="264" t="s">
        <v>284</v>
      </c>
      <c r="D48" s="225"/>
      <c r="E48" s="228"/>
      <c r="F48" s="232"/>
      <c r="G48" s="233"/>
      <c r="H48" s="230"/>
      <c r="I48" s="230"/>
      <c r="J48" s="230"/>
      <c r="K48" s="230"/>
      <c r="L48" s="230"/>
      <c r="M48" s="230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166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Šachtový konus TBR-Q.1 100-63/58/12 1ks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4" t="s">
        <v>285</v>
      </c>
      <c r="D49" s="225"/>
      <c r="E49" s="228"/>
      <c r="F49" s="232"/>
      <c r="G49" s="233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166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TBS-Q.100/100/12 1ks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9"/>
      <c r="C50" s="264" t="s">
        <v>286</v>
      </c>
      <c r="D50" s="225"/>
      <c r="E50" s="228"/>
      <c r="F50" s="232"/>
      <c r="G50" s="233"/>
      <c r="H50" s="230"/>
      <c r="I50" s="230"/>
      <c r="J50" s="230"/>
      <c r="K50" s="230"/>
      <c r="L50" s="230"/>
      <c r="M50" s="230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166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4" t="str">
        <f>C50</f>
        <v>TBW-Q.1 63/14 1ks</v>
      </c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9"/>
      <c r="C51" s="264" t="s">
        <v>287</v>
      </c>
      <c r="D51" s="225"/>
      <c r="E51" s="228"/>
      <c r="F51" s="232"/>
      <c r="G51" s="233"/>
      <c r="H51" s="230"/>
      <c r="I51" s="230"/>
      <c r="J51" s="230"/>
      <c r="K51" s="230"/>
      <c r="L51" s="230"/>
      <c r="M51" s="230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166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4" t="str">
        <f>C51</f>
        <v>TBW-Q.1 63/10 1ks</v>
      </c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9"/>
      <c r="C52" s="264" t="s">
        <v>167</v>
      </c>
      <c r="D52" s="225"/>
      <c r="E52" s="228"/>
      <c r="F52" s="232"/>
      <c r="G52" s="233"/>
      <c r="H52" s="230"/>
      <c r="I52" s="230"/>
      <c r="J52" s="230"/>
      <c r="K52" s="230"/>
      <c r="L52" s="230"/>
      <c r="M52" s="230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166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4" t="str">
        <f>C52</f>
        <v>Poklop litina D400</v>
      </c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/>
      <c r="B53" s="219"/>
      <c r="C53" s="264" t="s">
        <v>168</v>
      </c>
      <c r="D53" s="225"/>
      <c r="E53" s="228"/>
      <c r="F53" s="232"/>
      <c r="G53" s="233"/>
      <c r="H53" s="230"/>
      <c r="I53" s="230"/>
      <c r="J53" s="230"/>
      <c r="K53" s="230"/>
      <c r="L53" s="230"/>
      <c r="M53" s="230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166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4" t="str">
        <f>C53</f>
        <v>Zpětná klapka proti vzduté vodě DN150</v>
      </c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12">
        <v>36</v>
      </c>
      <c r="B54" s="219" t="s">
        <v>145</v>
      </c>
      <c r="C54" s="262" t="s">
        <v>169</v>
      </c>
      <c r="D54" s="221" t="s">
        <v>150</v>
      </c>
      <c r="E54" s="226">
        <v>1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21</v>
      </c>
      <c r="M54" s="230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</v>
      </c>
      <c r="U54" s="221">
        <f>ROUND(E54*T54,2)</f>
        <v>0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97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37</v>
      </c>
      <c r="B55" s="219" t="s">
        <v>145</v>
      </c>
      <c r="C55" s="262" t="s">
        <v>170</v>
      </c>
      <c r="D55" s="221" t="s">
        <v>150</v>
      </c>
      <c r="E55" s="226">
        <v>18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21</v>
      </c>
      <c r="M55" s="230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97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38</v>
      </c>
      <c r="B56" s="219" t="s">
        <v>171</v>
      </c>
      <c r="C56" s="262" t="s">
        <v>172</v>
      </c>
      <c r="D56" s="221" t="s">
        <v>155</v>
      </c>
      <c r="E56" s="226">
        <v>4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21</v>
      </c>
      <c r="M56" s="230">
        <f>G56*(1+L56/100)</f>
        <v>0</v>
      </c>
      <c r="N56" s="221">
        <v>2.0060000000000001E-2</v>
      </c>
      <c r="O56" s="221">
        <f>ROUND(E56*N56,5)</f>
        <v>8.0240000000000006E-2</v>
      </c>
      <c r="P56" s="221">
        <v>0</v>
      </c>
      <c r="Q56" s="221">
        <f>ROUND(E56*P56,5)</f>
        <v>0</v>
      </c>
      <c r="R56" s="221"/>
      <c r="S56" s="221"/>
      <c r="T56" s="222">
        <v>0.66</v>
      </c>
      <c r="U56" s="221">
        <f>ROUND(E56*T56,2)</f>
        <v>2.64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97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39</v>
      </c>
      <c r="B57" s="219" t="s">
        <v>173</v>
      </c>
      <c r="C57" s="262" t="s">
        <v>174</v>
      </c>
      <c r="D57" s="221" t="s">
        <v>155</v>
      </c>
      <c r="E57" s="226">
        <v>20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9.0000000000000006E-5</v>
      </c>
      <c r="O57" s="221">
        <f>ROUND(E57*N57,5)</f>
        <v>1.8E-3</v>
      </c>
      <c r="P57" s="221">
        <v>0</v>
      </c>
      <c r="Q57" s="221">
        <f>ROUND(E57*P57,5)</f>
        <v>0</v>
      </c>
      <c r="R57" s="221"/>
      <c r="S57" s="221"/>
      <c r="T57" s="222">
        <v>0.18</v>
      </c>
      <c r="U57" s="221">
        <f>ROUND(E57*T57,2)</f>
        <v>3.6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97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40</v>
      </c>
      <c r="B58" s="219" t="s">
        <v>145</v>
      </c>
      <c r="C58" s="262" t="s">
        <v>175</v>
      </c>
      <c r="D58" s="221" t="s">
        <v>150</v>
      </c>
      <c r="E58" s="226">
        <v>72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21</v>
      </c>
      <c r="M58" s="230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97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41</v>
      </c>
      <c r="B59" s="219" t="s">
        <v>145</v>
      </c>
      <c r="C59" s="262" t="s">
        <v>176</v>
      </c>
      <c r="D59" s="221" t="s">
        <v>126</v>
      </c>
      <c r="E59" s="226">
        <v>60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21</v>
      </c>
      <c r="M59" s="230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97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42</v>
      </c>
      <c r="B60" s="219" t="s">
        <v>145</v>
      </c>
      <c r="C60" s="262" t="s">
        <v>177</v>
      </c>
      <c r="D60" s="221" t="s">
        <v>126</v>
      </c>
      <c r="E60" s="226">
        <v>202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97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43</v>
      </c>
      <c r="B61" s="219" t="s">
        <v>178</v>
      </c>
      <c r="C61" s="262" t="s">
        <v>179</v>
      </c>
      <c r="D61" s="221" t="s">
        <v>126</v>
      </c>
      <c r="E61" s="226">
        <v>320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21</v>
      </c>
      <c r="M61" s="230">
        <f>G61*(1+L61/100)</f>
        <v>0</v>
      </c>
      <c r="N61" s="221">
        <v>0</v>
      </c>
      <c r="O61" s="221">
        <f>ROUND(E61*N61,5)</f>
        <v>0</v>
      </c>
      <c r="P61" s="221">
        <v>3.065E-2</v>
      </c>
      <c r="Q61" s="221">
        <f>ROUND(E61*P61,5)</f>
        <v>9.8079999999999998</v>
      </c>
      <c r="R61" s="221"/>
      <c r="S61" s="221"/>
      <c r="T61" s="222">
        <v>0.57599999999999996</v>
      </c>
      <c r="U61" s="221">
        <f>ROUND(E61*T61,2)</f>
        <v>184.32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97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44</v>
      </c>
      <c r="B62" s="219" t="s">
        <v>180</v>
      </c>
      <c r="C62" s="262" t="s">
        <v>181</v>
      </c>
      <c r="D62" s="221" t="s">
        <v>126</v>
      </c>
      <c r="E62" s="226">
        <v>545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0.05</v>
      </c>
      <c r="U62" s="221">
        <f>ROUND(E62*T62,2)</f>
        <v>27.25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97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45</v>
      </c>
      <c r="B63" s="219" t="s">
        <v>182</v>
      </c>
      <c r="C63" s="262" t="s">
        <v>183</v>
      </c>
      <c r="D63" s="221" t="s">
        <v>184</v>
      </c>
      <c r="E63" s="226">
        <v>3.3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1.47</v>
      </c>
      <c r="U63" s="221">
        <f>ROUND(E63*T63,2)</f>
        <v>4.8499999999999996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97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213" t="s">
        <v>92</v>
      </c>
      <c r="B64" s="220" t="s">
        <v>57</v>
      </c>
      <c r="C64" s="263" t="s">
        <v>58</v>
      </c>
      <c r="D64" s="223"/>
      <c r="E64" s="227"/>
      <c r="F64" s="231"/>
      <c r="G64" s="231">
        <f>SUMIF(AE65:AE113,"&lt;&gt;NOR",G65:G113)</f>
        <v>0</v>
      </c>
      <c r="H64" s="231"/>
      <c r="I64" s="231">
        <f>SUM(I65:I113)</f>
        <v>0</v>
      </c>
      <c r="J64" s="231"/>
      <c r="K64" s="231">
        <f>SUM(K65:K113)</f>
        <v>0</v>
      </c>
      <c r="L64" s="231"/>
      <c r="M64" s="231">
        <f>SUM(M65:M113)</f>
        <v>0</v>
      </c>
      <c r="N64" s="223"/>
      <c r="O64" s="223">
        <f>SUM(O65:O113)</f>
        <v>2.52826</v>
      </c>
      <c r="P64" s="223"/>
      <c r="Q64" s="223">
        <f>SUM(Q65:Q113)</f>
        <v>2.8826000000000001</v>
      </c>
      <c r="R64" s="223"/>
      <c r="S64" s="223"/>
      <c r="T64" s="224"/>
      <c r="U64" s="223">
        <f>SUM(U65:U113)</f>
        <v>748.17000000000007</v>
      </c>
      <c r="AE64" t="s">
        <v>93</v>
      </c>
    </row>
    <row r="65" spans="1:60" outlineLevel="1" x14ac:dyDescent="0.2">
      <c r="A65" s="212">
        <v>46</v>
      </c>
      <c r="B65" s="219" t="s">
        <v>185</v>
      </c>
      <c r="C65" s="262" t="s">
        <v>186</v>
      </c>
      <c r="D65" s="221" t="s">
        <v>126</v>
      </c>
      <c r="E65" s="226">
        <v>615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21</v>
      </c>
      <c r="M65" s="230">
        <f>G65*(1+L65/100)</f>
        <v>0</v>
      </c>
      <c r="N65" s="221">
        <v>4.2999999999999999E-4</v>
      </c>
      <c r="O65" s="221">
        <f>ROUND(E65*N65,5)</f>
        <v>0.26445000000000002</v>
      </c>
      <c r="P65" s="221">
        <v>0</v>
      </c>
      <c r="Q65" s="221">
        <f>ROUND(E65*P65,5)</f>
        <v>0</v>
      </c>
      <c r="R65" s="221"/>
      <c r="S65" s="221"/>
      <c r="T65" s="222">
        <v>0.27889999999999998</v>
      </c>
      <c r="U65" s="221">
        <f>ROUND(E65*T65,2)</f>
        <v>171.52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97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47</v>
      </c>
      <c r="B66" s="219" t="s">
        <v>187</v>
      </c>
      <c r="C66" s="262" t="s">
        <v>188</v>
      </c>
      <c r="D66" s="221" t="s">
        <v>126</v>
      </c>
      <c r="E66" s="226">
        <v>35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5.2999999999999998E-4</v>
      </c>
      <c r="O66" s="221">
        <f>ROUND(E66*N66,5)</f>
        <v>1.8550000000000001E-2</v>
      </c>
      <c r="P66" s="221">
        <v>0</v>
      </c>
      <c r="Q66" s="221">
        <f>ROUND(E66*P66,5)</f>
        <v>0</v>
      </c>
      <c r="R66" s="221"/>
      <c r="S66" s="221"/>
      <c r="T66" s="222">
        <v>0.29730000000000001</v>
      </c>
      <c r="U66" s="221">
        <f>ROUND(E66*T66,2)</f>
        <v>10.41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97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48</v>
      </c>
      <c r="B67" s="219" t="s">
        <v>189</v>
      </c>
      <c r="C67" s="262" t="s">
        <v>190</v>
      </c>
      <c r="D67" s="221" t="s">
        <v>126</v>
      </c>
      <c r="E67" s="226">
        <v>120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7.2999999999999996E-4</v>
      </c>
      <c r="O67" s="221">
        <f>ROUND(E67*N67,5)</f>
        <v>8.7599999999999997E-2</v>
      </c>
      <c r="P67" s="221">
        <v>0</v>
      </c>
      <c r="Q67" s="221">
        <f>ROUND(E67*P67,5)</f>
        <v>0</v>
      </c>
      <c r="R67" s="221"/>
      <c r="S67" s="221"/>
      <c r="T67" s="222">
        <v>0.33279999999999998</v>
      </c>
      <c r="U67" s="221">
        <f>ROUND(E67*T67,2)</f>
        <v>39.94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97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49</v>
      </c>
      <c r="B68" s="219" t="s">
        <v>191</v>
      </c>
      <c r="C68" s="262" t="s">
        <v>192</v>
      </c>
      <c r="D68" s="221" t="s">
        <v>126</v>
      </c>
      <c r="E68" s="226">
        <v>45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1.0200000000000001E-3</v>
      </c>
      <c r="O68" s="221">
        <f>ROUND(E68*N68,5)</f>
        <v>4.5900000000000003E-2</v>
      </c>
      <c r="P68" s="221">
        <v>0</v>
      </c>
      <c r="Q68" s="221">
        <f>ROUND(E68*P68,5)</f>
        <v>0</v>
      </c>
      <c r="R68" s="221"/>
      <c r="S68" s="221"/>
      <c r="T68" s="222">
        <v>0.38469999999999999</v>
      </c>
      <c r="U68" s="221">
        <f>ROUND(E68*T68,2)</f>
        <v>17.309999999999999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97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50</v>
      </c>
      <c r="B69" s="219" t="s">
        <v>193</v>
      </c>
      <c r="C69" s="262" t="s">
        <v>194</v>
      </c>
      <c r="D69" s="221" t="s">
        <v>126</v>
      </c>
      <c r="E69" s="226">
        <v>52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1.3799999999999999E-3</v>
      </c>
      <c r="O69" s="221">
        <f>ROUND(E69*N69,5)</f>
        <v>7.1760000000000004E-2</v>
      </c>
      <c r="P69" s="221">
        <v>0</v>
      </c>
      <c r="Q69" s="221">
        <f>ROUND(E69*P69,5)</f>
        <v>0</v>
      </c>
      <c r="R69" s="221"/>
      <c r="S69" s="221"/>
      <c r="T69" s="222">
        <v>0.47670000000000001</v>
      </c>
      <c r="U69" s="221">
        <f>ROUND(E69*T69,2)</f>
        <v>24.79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97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51</v>
      </c>
      <c r="B70" s="219" t="s">
        <v>195</v>
      </c>
      <c r="C70" s="262" t="s">
        <v>196</v>
      </c>
      <c r="D70" s="221" t="s">
        <v>126</v>
      </c>
      <c r="E70" s="226">
        <v>10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2.0999999999999999E-3</v>
      </c>
      <c r="O70" s="221">
        <f>ROUND(E70*N70,5)</f>
        <v>2.1000000000000001E-2</v>
      </c>
      <c r="P70" s="221">
        <v>0</v>
      </c>
      <c r="Q70" s="221">
        <f>ROUND(E70*P70,5)</f>
        <v>0</v>
      </c>
      <c r="R70" s="221"/>
      <c r="S70" s="221"/>
      <c r="T70" s="222">
        <v>0.56179999999999997</v>
      </c>
      <c r="U70" s="221">
        <f>ROUND(E70*T70,2)</f>
        <v>5.62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97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52</v>
      </c>
      <c r="B71" s="219" t="s">
        <v>145</v>
      </c>
      <c r="C71" s="262" t="s">
        <v>197</v>
      </c>
      <c r="D71" s="221" t="s">
        <v>126</v>
      </c>
      <c r="E71" s="226">
        <v>11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97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33.75" outlineLevel="1" x14ac:dyDescent="0.2">
      <c r="A72" s="212">
        <v>53</v>
      </c>
      <c r="B72" s="219" t="s">
        <v>145</v>
      </c>
      <c r="C72" s="262" t="s">
        <v>198</v>
      </c>
      <c r="D72" s="221" t="s">
        <v>126</v>
      </c>
      <c r="E72" s="226">
        <v>615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97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33.75" outlineLevel="1" x14ac:dyDescent="0.2">
      <c r="A73" s="212">
        <v>54</v>
      </c>
      <c r="B73" s="219" t="s">
        <v>145</v>
      </c>
      <c r="C73" s="262" t="s">
        <v>199</v>
      </c>
      <c r="D73" s="221" t="s">
        <v>126</v>
      </c>
      <c r="E73" s="226">
        <v>35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97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33.75" outlineLevel="1" x14ac:dyDescent="0.2">
      <c r="A74" s="212">
        <v>55</v>
      </c>
      <c r="B74" s="219" t="s">
        <v>145</v>
      </c>
      <c r="C74" s="262" t="s">
        <v>200</v>
      </c>
      <c r="D74" s="221" t="s">
        <v>126</v>
      </c>
      <c r="E74" s="226">
        <v>120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97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33.75" outlineLevel="1" x14ac:dyDescent="0.2">
      <c r="A75" s="212">
        <v>56</v>
      </c>
      <c r="B75" s="219" t="s">
        <v>145</v>
      </c>
      <c r="C75" s="262" t="s">
        <v>201</v>
      </c>
      <c r="D75" s="221" t="s">
        <v>126</v>
      </c>
      <c r="E75" s="226">
        <v>45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21</v>
      </c>
      <c r="M75" s="230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97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33.75" outlineLevel="1" x14ac:dyDescent="0.2">
      <c r="A76" s="212">
        <v>57</v>
      </c>
      <c r="B76" s="219" t="s">
        <v>145</v>
      </c>
      <c r="C76" s="262" t="s">
        <v>202</v>
      </c>
      <c r="D76" s="221" t="s">
        <v>126</v>
      </c>
      <c r="E76" s="226">
        <v>52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97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33.75" outlineLevel="1" x14ac:dyDescent="0.2">
      <c r="A77" s="212">
        <v>58</v>
      </c>
      <c r="B77" s="219" t="s">
        <v>145</v>
      </c>
      <c r="C77" s="262" t="s">
        <v>203</v>
      </c>
      <c r="D77" s="221" t="s">
        <v>126</v>
      </c>
      <c r="E77" s="226">
        <v>10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21</v>
      </c>
      <c r="M77" s="230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97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ht="22.5" outlineLevel="1" x14ac:dyDescent="0.2">
      <c r="A78" s="212">
        <v>59</v>
      </c>
      <c r="B78" s="219" t="s">
        <v>145</v>
      </c>
      <c r="C78" s="262" t="s">
        <v>204</v>
      </c>
      <c r="D78" s="221" t="s">
        <v>126</v>
      </c>
      <c r="E78" s="226">
        <v>22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21</v>
      </c>
      <c r="M78" s="230">
        <f>G78*(1+L78/100)</f>
        <v>0</v>
      </c>
      <c r="N78" s="221">
        <v>1.5900000000000001E-2</v>
      </c>
      <c r="O78" s="221">
        <f>ROUND(E78*N78,5)</f>
        <v>0.3498</v>
      </c>
      <c r="P78" s="221">
        <v>0</v>
      </c>
      <c r="Q78" s="221">
        <f>ROUND(E78*P78,5)</f>
        <v>0</v>
      </c>
      <c r="R78" s="221"/>
      <c r="S78" s="221"/>
      <c r="T78" s="222">
        <v>0.89700000000000002</v>
      </c>
      <c r="U78" s="221">
        <f>ROUND(E78*T78,2)</f>
        <v>19.73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97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2.5" outlineLevel="1" x14ac:dyDescent="0.2">
      <c r="A79" s="212">
        <v>60</v>
      </c>
      <c r="B79" s="219" t="s">
        <v>205</v>
      </c>
      <c r="C79" s="262" t="s">
        <v>206</v>
      </c>
      <c r="D79" s="221" t="s">
        <v>126</v>
      </c>
      <c r="E79" s="226">
        <v>65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21</v>
      </c>
      <c r="M79" s="230">
        <f>G79*(1+L79/100)</f>
        <v>0</v>
      </c>
      <c r="N79" s="221">
        <v>1.7909999999999999E-2</v>
      </c>
      <c r="O79" s="221">
        <f>ROUND(E79*N79,5)</f>
        <v>1.16415</v>
      </c>
      <c r="P79" s="221">
        <v>0</v>
      </c>
      <c r="Q79" s="221">
        <f>ROUND(E79*P79,5)</f>
        <v>0</v>
      </c>
      <c r="R79" s="221"/>
      <c r="S79" s="221"/>
      <c r="T79" s="222">
        <v>1.0169999999999999</v>
      </c>
      <c r="U79" s="221">
        <f>ROUND(E79*T79,2)</f>
        <v>66.11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97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61</v>
      </c>
      <c r="B80" s="219" t="s">
        <v>207</v>
      </c>
      <c r="C80" s="262" t="s">
        <v>208</v>
      </c>
      <c r="D80" s="221" t="s">
        <v>155</v>
      </c>
      <c r="E80" s="226">
        <v>65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21</v>
      </c>
      <c r="M80" s="230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0.43</v>
      </c>
      <c r="U80" s="221">
        <f>ROUND(E80*T80,2)</f>
        <v>27.95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97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12">
        <v>62</v>
      </c>
      <c r="B81" s="219" t="s">
        <v>209</v>
      </c>
      <c r="C81" s="262" t="s">
        <v>210</v>
      </c>
      <c r="D81" s="221" t="s">
        <v>155</v>
      </c>
      <c r="E81" s="226">
        <v>4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0.03</v>
      </c>
      <c r="O81" s="221">
        <f>ROUND(E81*N81,5)</f>
        <v>0.12</v>
      </c>
      <c r="P81" s="221">
        <v>0</v>
      </c>
      <c r="Q81" s="221">
        <f>ROUND(E81*P81,5)</f>
        <v>0</v>
      </c>
      <c r="R81" s="221"/>
      <c r="S81" s="221"/>
      <c r="T81" s="222">
        <v>1.6439999999999999</v>
      </c>
      <c r="U81" s="221">
        <f>ROUND(E81*T81,2)</f>
        <v>6.58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97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63</v>
      </c>
      <c r="B82" s="219" t="s">
        <v>145</v>
      </c>
      <c r="C82" s="262" t="s">
        <v>211</v>
      </c>
      <c r="D82" s="221" t="s">
        <v>150</v>
      </c>
      <c r="E82" s="226">
        <v>4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97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64</v>
      </c>
      <c r="B83" s="219" t="s">
        <v>145</v>
      </c>
      <c r="C83" s="262" t="s">
        <v>212</v>
      </c>
      <c r="D83" s="221" t="s">
        <v>150</v>
      </c>
      <c r="E83" s="226">
        <v>1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97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65</v>
      </c>
      <c r="B84" s="219" t="s">
        <v>145</v>
      </c>
      <c r="C84" s="262" t="s">
        <v>213</v>
      </c>
      <c r="D84" s="221" t="s">
        <v>150</v>
      </c>
      <c r="E84" s="226">
        <v>1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21</v>
      </c>
      <c r="M84" s="230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97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66</v>
      </c>
      <c r="B85" s="219" t="s">
        <v>145</v>
      </c>
      <c r="C85" s="262" t="s">
        <v>214</v>
      </c>
      <c r="D85" s="221" t="s">
        <v>150</v>
      </c>
      <c r="E85" s="226">
        <v>1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97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67</v>
      </c>
      <c r="B86" s="219" t="s">
        <v>145</v>
      </c>
      <c r="C86" s="262" t="s">
        <v>215</v>
      </c>
      <c r="D86" s="221" t="s">
        <v>150</v>
      </c>
      <c r="E86" s="226">
        <v>1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97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68</v>
      </c>
      <c r="B87" s="219" t="s">
        <v>145</v>
      </c>
      <c r="C87" s="262" t="s">
        <v>216</v>
      </c>
      <c r="D87" s="221" t="s">
        <v>150</v>
      </c>
      <c r="E87" s="226">
        <v>27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21</v>
      </c>
      <c r="M87" s="230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97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69</v>
      </c>
      <c r="B88" s="219" t="s">
        <v>145</v>
      </c>
      <c r="C88" s="262" t="s">
        <v>217</v>
      </c>
      <c r="D88" s="221" t="s">
        <v>150</v>
      </c>
      <c r="E88" s="226">
        <v>4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97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70</v>
      </c>
      <c r="B89" s="219" t="s">
        <v>145</v>
      </c>
      <c r="C89" s="262" t="s">
        <v>218</v>
      </c>
      <c r="D89" s="221" t="s">
        <v>150</v>
      </c>
      <c r="E89" s="226">
        <v>3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21</v>
      </c>
      <c r="M89" s="230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97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71</v>
      </c>
      <c r="B90" s="219" t="s">
        <v>145</v>
      </c>
      <c r="C90" s="262" t="s">
        <v>219</v>
      </c>
      <c r="D90" s="221" t="s">
        <v>150</v>
      </c>
      <c r="E90" s="226">
        <v>2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97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72</v>
      </c>
      <c r="B91" s="219" t="s">
        <v>145</v>
      </c>
      <c r="C91" s="262" t="s">
        <v>220</v>
      </c>
      <c r="D91" s="221" t="s">
        <v>150</v>
      </c>
      <c r="E91" s="226">
        <v>1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97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73</v>
      </c>
      <c r="B92" s="219" t="s">
        <v>145</v>
      </c>
      <c r="C92" s="262" t="s">
        <v>221</v>
      </c>
      <c r="D92" s="221" t="s">
        <v>150</v>
      </c>
      <c r="E92" s="226">
        <v>1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97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74</v>
      </c>
      <c r="B93" s="219" t="s">
        <v>145</v>
      </c>
      <c r="C93" s="262" t="s">
        <v>222</v>
      </c>
      <c r="D93" s="221" t="s">
        <v>150</v>
      </c>
      <c r="E93" s="226">
        <v>1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97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75</v>
      </c>
      <c r="B94" s="219" t="s">
        <v>145</v>
      </c>
      <c r="C94" s="262" t="s">
        <v>223</v>
      </c>
      <c r="D94" s="221" t="s">
        <v>150</v>
      </c>
      <c r="E94" s="226">
        <v>1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97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76</v>
      </c>
      <c r="B95" s="219" t="s">
        <v>145</v>
      </c>
      <c r="C95" s="262" t="s">
        <v>224</v>
      </c>
      <c r="D95" s="221" t="s">
        <v>165</v>
      </c>
      <c r="E95" s="226">
        <v>5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97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77</v>
      </c>
      <c r="B96" s="219" t="s">
        <v>145</v>
      </c>
      <c r="C96" s="262" t="s">
        <v>225</v>
      </c>
      <c r="D96" s="221" t="s">
        <v>165</v>
      </c>
      <c r="E96" s="226">
        <v>1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97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78</v>
      </c>
      <c r="B97" s="219" t="s">
        <v>145</v>
      </c>
      <c r="C97" s="262" t="s">
        <v>226</v>
      </c>
      <c r="D97" s="221" t="s">
        <v>150</v>
      </c>
      <c r="E97" s="226">
        <v>1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21</v>
      </c>
      <c r="M97" s="230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</v>
      </c>
      <c r="U97" s="221">
        <f>ROUND(E97*T97,2)</f>
        <v>0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97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>
        <v>79</v>
      </c>
      <c r="B98" s="219" t="s">
        <v>145</v>
      </c>
      <c r="C98" s="262" t="s">
        <v>227</v>
      </c>
      <c r="D98" s="221" t="s">
        <v>150</v>
      </c>
      <c r="E98" s="226">
        <v>35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97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80</v>
      </c>
      <c r="B99" s="219" t="s">
        <v>145</v>
      </c>
      <c r="C99" s="262" t="s">
        <v>228</v>
      </c>
      <c r="D99" s="221" t="s">
        <v>150</v>
      </c>
      <c r="E99" s="226">
        <v>20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97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81</v>
      </c>
      <c r="B100" s="219" t="s">
        <v>145</v>
      </c>
      <c r="C100" s="262" t="s">
        <v>229</v>
      </c>
      <c r="D100" s="221" t="s">
        <v>150</v>
      </c>
      <c r="E100" s="226">
        <v>1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97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 x14ac:dyDescent="0.2">
      <c r="A101" s="212">
        <v>82</v>
      </c>
      <c r="B101" s="219" t="s">
        <v>145</v>
      </c>
      <c r="C101" s="262" t="s">
        <v>230</v>
      </c>
      <c r="D101" s="221" t="s">
        <v>150</v>
      </c>
      <c r="E101" s="226">
        <v>1</v>
      </c>
      <c r="F101" s="229">
        <f>H101+J101</f>
        <v>0</v>
      </c>
      <c r="G101" s="230">
        <f>ROUND(E101*F101,2)</f>
        <v>0</v>
      </c>
      <c r="H101" s="230"/>
      <c r="I101" s="230">
        <f>ROUND(E101*H101,2)</f>
        <v>0</v>
      </c>
      <c r="J101" s="230"/>
      <c r="K101" s="230">
        <f>ROUND(E101*J101,2)</f>
        <v>0</v>
      </c>
      <c r="L101" s="230">
        <v>21</v>
      </c>
      <c r="M101" s="230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0</v>
      </c>
      <c r="U101" s="221">
        <f>ROUND(E101*T101,2)</f>
        <v>0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97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12">
        <v>83</v>
      </c>
      <c r="B102" s="219" t="s">
        <v>231</v>
      </c>
      <c r="C102" s="262" t="s">
        <v>232</v>
      </c>
      <c r="D102" s="221" t="s">
        <v>155</v>
      </c>
      <c r="E102" s="226">
        <v>3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1.6000000000000001E-3</v>
      </c>
      <c r="O102" s="221">
        <f>ROUND(E102*N102,5)</f>
        <v>4.7999999999999996E-3</v>
      </c>
      <c r="P102" s="221">
        <v>0</v>
      </c>
      <c r="Q102" s="221">
        <f>ROUND(E102*P102,5)</f>
        <v>0</v>
      </c>
      <c r="R102" s="221"/>
      <c r="S102" s="221"/>
      <c r="T102" s="222">
        <v>0.20699999999999999</v>
      </c>
      <c r="U102" s="221">
        <f>ROUND(E102*T102,2)</f>
        <v>0.62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97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>
        <v>84</v>
      </c>
      <c r="B103" s="219" t="s">
        <v>145</v>
      </c>
      <c r="C103" s="262" t="s">
        <v>233</v>
      </c>
      <c r="D103" s="221" t="s">
        <v>150</v>
      </c>
      <c r="E103" s="226">
        <v>1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21</v>
      </c>
      <c r="M103" s="230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97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85</v>
      </c>
      <c r="B104" s="219" t="s">
        <v>145</v>
      </c>
      <c r="C104" s="262" t="s">
        <v>234</v>
      </c>
      <c r="D104" s="221" t="s">
        <v>150</v>
      </c>
      <c r="E104" s="226">
        <v>1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97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>
        <v>86</v>
      </c>
      <c r="B105" s="219" t="s">
        <v>145</v>
      </c>
      <c r="C105" s="262" t="s">
        <v>235</v>
      </c>
      <c r="D105" s="221" t="s">
        <v>150</v>
      </c>
      <c r="E105" s="226">
        <v>1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21</v>
      </c>
      <c r="M105" s="230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97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12">
        <v>87</v>
      </c>
      <c r="B106" s="219" t="s">
        <v>145</v>
      </c>
      <c r="C106" s="262" t="s">
        <v>236</v>
      </c>
      <c r="D106" s="221" t="s">
        <v>150</v>
      </c>
      <c r="E106" s="226">
        <v>1</v>
      </c>
      <c r="F106" s="229">
        <f>H106+J106</f>
        <v>0</v>
      </c>
      <c r="G106" s="230">
        <f>ROUND(E106*F106,2)</f>
        <v>0</v>
      </c>
      <c r="H106" s="230"/>
      <c r="I106" s="230">
        <f>ROUND(E106*H106,2)</f>
        <v>0</v>
      </c>
      <c r="J106" s="230"/>
      <c r="K106" s="230">
        <f>ROUND(E106*J106,2)</f>
        <v>0</v>
      </c>
      <c r="L106" s="230">
        <v>21</v>
      </c>
      <c r="M106" s="230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0</v>
      </c>
      <c r="U106" s="221">
        <f>ROUND(E106*T106,2)</f>
        <v>0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97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>
        <v>88</v>
      </c>
      <c r="B107" s="219" t="s">
        <v>145</v>
      </c>
      <c r="C107" s="262" t="s">
        <v>237</v>
      </c>
      <c r="D107" s="221" t="s">
        <v>150</v>
      </c>
      <c r="E107" s="226">
        <v>2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21</v>
      </c>
      <c r="M107" s="230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97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>
        <v>89</v>
      </c>
      <c r="B108" s="219" t="s">
        <v>145</v>
      </c>
      <c r="C108" s="262" t="s">
        <v>238</v>
      </c>
      <c r="D108" s="221" t="s">
        <v>150</v>
      </c>
      <c r="E108" s="226">
        <v>1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21</v>
      </c>
      <c r="M108" s="230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97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>
        <v>90</v>
      </c>
      <c r="B109" s="219" t="s">
        <v>145</v>
      </c>
      <c r="C109" s="262" t="s">
        <v>239</v>
      </c>
      <c r="D109" s="221" t="s">
        <v>126</v>
      </c>
      <c r="E109" s="226">
        <v>878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97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91</v>
      </c>
      <c r="B110" s="219" t="s">
        <v>240</v>
      </c>
      <c r="C110" s="262" t="s">
        <v>241</v>
      </c>
      <c r="D110" s="221" t="s">
        <v>126</v>
      </c>
      <c r="E110" s="226">
        <v>975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21</v>
      </c>
      <c r="M110" s="230">
        <f>G110*(1+L110/100)</f>
        <v>0</v>
      </c>
      <c r="N110" s="221">
        <v>1.0000000000000001E-5</v>
      </c>
      <c r="O110" s="221">
        <f>ROUND(E110*N110,5)</f>
        <v>9.75E-3</v>
      </c>
      <c r="P110" s="221">
        <v>0</v>
      </c>
      <c r="Q110" s="221">
        <f>ROUND(E110*P110,5)</f>
        <v>0</v>
      </c>
      <c r="R110" s="221"/>
      <c r="S110" s="221"/>
      <c r="T110" s="222">
        <v>0.06</v>
      </c>
      <c r="U110" s="221">
        <f>ROUND(E110*T110,2)</f>
        <v>58.5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97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92</v>
      </c>
      <c r="B111" s="219" t="s">
        <v>242</v>
      </c>
      <c r="C111" s="262" t="s">
        <v>243</v>
      </c>
      <c r="D111" s="221" t="s">
        <v>126</v>
      </c>
      <c r="E111" s="226">
        <v>975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3.8000000000000002E-4</v>
      </c>
      <c r="O111" s="221">
        <f>ROUND(E111*N111,5)</f>
        <v>0.3705</v>
      </c>
      <c r="P111" s="221">
        <v>0</v>
      </c>
      <c r="Q111" s="221">
        <f>ROUND(E111*P111,5)</f>
        <v>0</v>
      </c>
      <c r="R111" s="221"/>
      <c r="S111" s="221"/>
      <c r="T111" s="222">
        <v>0.18</v>
      </c>
      <c r="U111" s="221">
        <f>ROUND(E111*T111,2)</f>
        <v>175.5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97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93</v>
      </c>
      <c r="B112" s="219" t="s">
        <v>244</v>
      </c>
      <c r="C112" s="262" t="s">
        <v>245</v>
      </c>
      <c r="D112" s="221" t="s">
        <v>126</v>
      </c>
      <c r="E112" s="226">
        <v>580</v>
      </c>
      <c r="F112" s="229">
        <f>H112+J112</f>
        <v>0</v>
      </c>
      <c r="G112" s="230">
        <f>ROUND(E112*F112,2)</f>
        <v>0</v>
      </c>
      <c r="H112" s="230"/>
      <c r="I112" s="230">
        <f>ROUND(E112*H112,2)</f>
        <v>0</v>
      </c>
      <c r="J112" s="230"/>
      <c r="K112" s="230">
        <f>ROUND(E112*J112,2)</f>
        <v>0</v>
      </c>
      <c r="L112" s="230">
        <v>21</v>
      </c>
      <c r="M112" s="230">
        <f>G112*(1+L112/100)</f>
        <v>0</v>
      </c>
      <c r="N112" s="221">
        <v>0</v>
      </c>
      <c r="O112" s="221">
        <f>ROUND(E112*N112,5)</f>
        <v>0</v>
      </c>
      <c r="P112" s="221">
        <v>4.9699999999999996E-3</v>
      </c>
      <c r="Q112" s="221">
        <f>ROUND(E112*P112,5)</f>
        <v>2.8826000000000001</v>
      </c>
      <c r="R112" s="221"/>
      <c r="S112" s="221"/>
      <c r="T112" s="222">
        <v>0.20399999999999999</v>
      </c>
      <c r="U112" s="221">
        <f>ROUND(E112*T112,2)</f>
        <v>118.32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97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94</v>
      </c>
      <c r="B113" s="219" t="s">
        <v>246</v>
      </c>
      <c r="C113" s="262" t="s">
        <v>247</v>
      </c>
      <c r="D113" s="221" t="s">
        <v>184</v>
      </c>
      <c r="E113" s="226">
        <v>3.96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1.33</v>
      </c>
      <c r="U113" s="221">
        <f>ROUND(E113*T113,2)</f>
        <v>5.27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97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13" t="s">
        <v>92</v>
      </c>
      <c r="B114" s="220" t="s">
        <v>59</v>
      </c>
      <c r="C114" s="263" t="s">
        <v>60</v>
      </c>
      <c r="D114" s="223"/>
      <c r="E114" s="227"/>
      <c r="F114" s="231"/>
      <c r="G114" s="231">
        <f>SUMIF(AE115:AE115,"&lt;&gt;NOR",G115:G115)</f>
        <v>0</v>
      </c>
      <c r="H114" s="231"/>
      <c r="I114" s="231">
        <f>SUM(I115:I115)</f>
        <v>0</v>
      </c>
      <c r="J114" s="231"/>
      <c r="K114" s="231">
        <f>SUM(K115:K115)</f>
        <v>0</v>
      </c>
      <c r="L114" s="231"/>
      <c r="M114" s="231">
        <f>SUM(M115:M115)</f>
        <v>0</v>
      </c>
      <c r="N114" s="223"/>
      <c r="O114" s="223">
        <f>SUM(O115:O115)</f>
        <v>0.45650000000000002</v>
      </c>
      <c r="P114" s="223"/>
      <c r="Q114" s="223">
        <f>SUM(Q115:Q115)</f>
        <v>0</v>
      </c>
      <c r="R114" s="223"/>
      <c r="S114" s="223"/>
      <c r="T114" s="224"/>
      <c r="U114" s="223">
        <f>SUM(U115:U115)</f>
        <v>35.75</v>
      </c>
      <c r="AE114" t="s">
        <v>93</v>
      </c>
    </row>
    <row r="115" spans="1:60" outlineLevel="1" x14ac:dyDescent="0.2">
      <c r="A115" s="212">
        <v>95</v>
      </c>
      <c r="B115" s="219" t="s">
        <v>248</v>
      </c>
      <c r="C115" s="262" t="s">
        <v>249</v>
      </c>
      <c r="D115" s="221" t="s">
        <v>126</v>
      </c>
      <c r="E115" s="226">
        <v>55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8.3000000000000001E-3</v>
      </c>
      <c r="O115" s="221">
        <f>ROUND(E115*N115,5)</f>
        <v>0.45650000000000002</v>
      </c>
      <c r="P115" s="221">
        <v>0</v>
      </c>
      <c r="Q115" s="221">
        <f>ROUND(E115*P115,5)</f>
        <v>0</v>
      </c>
      <c r="R115" s="221"/>
      <c r="S115" s="221"/>
      <c r="T115" s="222">
        <v>0.65</v>
      </c>
      <c r="U115" s="221">
        <f>ROUND(E115*T115,2)</f>
        <v>35.75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97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13" t="s">
        <v>92</v>
      </c>
      <c r="B116" s="220" t="s">
        <v>61</v>
      </c>
      <c r="C116" s="263" t="s">
        <v>62</v>
      </c>
      <c r="D116" s="223"/>
      <c r="E116" s="227"/>
      <c r="F116" s="231"/>
      <c r="G116" s="231">
        <f>SUMIF(AE117:AE140,"&lt;&gt;NOR",G117:G140)</f>
        <v>0</v>
      </c>
      <c r="H116" s="231"/>
      <c r="I116" s="231">
        <f>SUM(I117:I140)</f>
        <v>0</v>
      </c>
      <c r="J116" s="231"/>
      <c r="K116" s="231">
        <f>SUM(K117:K140)</f>
        <v>0</v>
      </c>
      <c r="L116" s="231"/>
      <c r="M116" s="231">
        <f>SUM(M117:M140)</f>
        <v>0</v>
      </c>
      <c r="N116" s="223"/>
      <c r="O116" s="223">
        <f>SUM(O117:O140)</f>
        <v>0.20513000000000003</v>
      </c>
      <c r="P116" s="223"/>
      <c r="Q116" s="223">
        <f>SUM(Q117:Q140)</f>
        <v>1.0944</v>
      </c>
      <c r="R116" s="223"/>
      <c r="S116" s="223"/>
      <c r="T116" s="224"/>
      <c r="U116" s="223">
        <f>SUM(U117:U140)</f>
        <v>21.810000000000002</v>
      </c>
      <c r="AE116" t="s">
        <v>93</v>
      </c>
    </row>
    <row r="117" spans="1:60" outlineLevel="1" x14ac:dyDescent="0.2">
      <c r="A117" s="212">
        <v>96</v>
      </c>
      <c r="B117" s="219" t="s">
        <v>145</v>
      </c>
      <c r="C117" s="262" t="s">
        <v>250</v>
      </c>
      <c r="D117" s="221" t="s">
        <v>165</v>
      </c>
      <c r="E117" s="226">
        <v>8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21</v>
      </c>
      <c r="M117" s="230">
        <f>G117*(1+L117/100)</f>
        <v>0</v>
      </c>
      <c r="N117" s="221">
        <v>0.02</v>
      </c>
      <c r="O117" s="221">
        <f>ROUND(E117*N117,5)</f>
        <v>0.16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97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78.75" outlineLevel="1" x14ac:dyDescent="0.2">
      <c r="A118" s="212"/>
      <c r="B118" s="219"/>
      <c r="C118" s="264" t="s">
        <v>251</v>
      </c>
      <c r="D118" s="225"/>
      <c r="E118" s="228"/>
      <c r="F118" s="232"/>
      <c r="G118" s="233"/>
      <c r="H118" s="230"/>
      <c r="I118" s="230"/>
      <c r="J118" s="230"/>
      <c r="K118" s="230"/>
      <c r="L118" s="230"/>
      <c r="M118" s="230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166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4" t="str">
        <f>C118</f>
        <v>umyvadlo z glazované hladké keramiky, rozměr 550 x 400 mm, s přepadem, 1 otvor pro baterii,barva “alpská bílá” ,příslušenství: bez polosloupu, sifon designový, bílý, dodání vč. kotvícího materiálu; stojánková páková baterie s ovládáním výpusti rozměr: výška 145 mm průtok 7l/min při tlaku 3 bar, keramická kartuš s omezením max. teploty vody povrchová úprava: bílá mat/chrom; pohledový (designový) sifon k umyvadlům a umývátkám materiál: kov/plast, povrchová úprava: bílá mat;2x Ventil rohový Schell - Sanland s matkou s GUM.TĚSNĚNÍM 3/8"x1/2" chrom,2x pancéřová propojovací hadice 3/8"; upevňovací prvky souprava na upevnění umyvadel - M10x120 mm  NY</v>
      </c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>
        <v>97</v>
      </c>
      <c r="B119" s="219" t="s">
        <v>145</v>
      </c>
      <c r="C119" s="262" t="s">
        <v>252</v>
      </c>
      <c r="D119" s="221" t="s">
        <v>165</v>
      </c>
      <c r="E119" s="226">
        <v>2</v>
      </c>
      <c r="F119" s="229">
        <f>H119+J119</f>
        <v>0</v>
      </c>
      <c r="G119" s="230">
        <f>ROUND(E119*F119,2)</f>
        <v>0</v>
      </c>
      <c r="H119" s="230"/>
      <c r="I119" s="230">
        <f>ROUND(E119*H119,2)</f>
        <v>0</v>
      </c>
      <c r="J119" s="230"/>
      <c r="K119" s="230">
        <f>ROUND(E119*J119,2)</f>
        <v>0</v>
      </c>
      <c r="L119" s="230">
        <v>21</v>
      </c>
      <c r="M119" s="230">
        <f>G119*(1+L119/100)</f>
        <v>0</v>
      </c>
      <c r="N119" s="221">
        <v>0.02</v>
      </c>
      <c r="O119" s="221">
        <f>ROUND(E119*N119,5)</f>
        <v>0.04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97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ht="78.75" outlineLevel="1" x14ac:dyDescent="0.2">
      <c r="A120" s="212"/>
      <c r="B120" s="219"/>
      <c r="C120" s="264" t="s">
        <v>253</v>
      </c>
      <c r="D120" s="225"/>
      <c r="E120" s="228"/>
      <c r="F120" s="232"/>
      <c r="G120" s="233"/>
      <c r="H120" s="230"/>
      <c r="I120" s="230"/>
      <c r="J120" s="230"/>
      <c r="K120" s="230"/>
      <c r="L120" s="230"/>
      <c r="M120" s="230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166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4" t="str">
        <f>C120</f>
        <v>umyvadlo z glazované hladké keramiky, rozměr 550 x 400 mm, s přepadem, 1 otvor pro baterii,barva “alpská bílá” ,příslušenství: bez polosloupu, sifon designový, bílý, dodání vč. kotvícího materiálu; stojánková páková lékařská baterie s ovládáním výpusti rozměr: výška 200 mm průtok 7l/min při tlaku 3 bar, keramická kartuš s omezením max. teploty vody povrchová úprava: chrom ; pohledový (designový) sifon umyvadlový podomítkový chromt;2x Ventil rohový Schell - Sanland s matkou s GUM.TĚSNĚNÍM 3/8"x1/2" chrom,2x pancéřová propojovací hadice 3/8"; upevňovací prvky souprava na upevnění umyvadel - M10x120 mm  NY</v>
      </c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>
        <v>98</v>
      </c>
      <c r="B121" s="219" t="s">
        <v>145</v>
      </c>
      <c r="C121" s="262" t="s">
        <v>254</v>
      </c>
      <c r="D121" s="221" t="s">
        <v>165</v>
      </c>
      <c r="E121" s="226">
        <v>1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21</v>
      </c>
      <c r="M121" s="230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97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78.75" outlineLevel="1" x14ac:dyDescent="0.2">
      <c r="A122" s="212"/>
      <c r="B122" s="219"/>
      <c r="C122" s="264" t="s">
        <v>255</v>
      </c>
      <c r="D122" s="225"/>
      <c r="E122" s="228"/>
      <c r="F122" s="232"/>
      <c r="G122" s="233"/>
      <c r="H122" s="230"/>
      <c r="I122" s="230"/>
      <c r="J122" s="230"/>
      <c r="K122" s="230"/>
      <c r="L122" s="230"/>
      <c r="M122" s="230"/>
      <c r="N122" s="221"/>
      <c r="O122" s="221"/>
      <c r="P122" s="221"/>
      <c r="Q122" s="221"/>
      <c r="R122" s="221"/>
      <c r="S122" s="221"/>
      <c r="T122" s="222"/>
      <c r="U122" s="22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166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4" t="str">
        <f>C122</f>
        <v>umývátko z glazované hladké keramiky, rozměr 450 x 350 mm, 1 otvor pro baterii,barva “alpská bílá” ,příslušenství: bez polosloupu, sifon designový, bílý, dodání vč. kotvícího materiálu; stojánková páková baterie s ovládáním výpusti rozměr: výška 145 mm průtok 7l/min při tlaku 3 bar, keramická kartuš s omezením max. teploty vody povrchová úprava: bílá mat/chrom; pohledový (designový) sifon k umyvadlům a umývátkám materiál: kov/plast, povrchová úprava: bílá mat;2x Ventil rohový Schell - Sanland s matkou s GUM.TĚSNĚNÍM 3/8"x1/2" chrom,2x pancéřová propojovací hadice 3/8"; upevňovací prvky souprava na upevnění umyvadel - M10x120 mm  NY</v>
      </c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>
        <v>99</v>
      </c>
      <c r="B123" s="219" t="s">
        <v>145</v>
      </c>
      <c r="C123" s="262" t="s">
        <v>256</v>
      </c>
      <c r="D123" s="221" t="s">
        <v>165</v>
      </c>
      <c r="E123" s="226">
        <v>12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21</v>
      </c>
      <c r="M123" s="230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97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45" outlineLevel="1" x14ac:dyDescent="0.2">
      <c r="A124" s="212"/>
      <c r="B124" s="219"/>
      <c r="C124" s="264" t="s">
        <v>257</v>
      </c>
      <c r="D124" s="225"/>
      <c r="E124" s="228"/>
      <c r="F124" s="232"/>
      <c r="G124" s="233"/>
      <c r="H124" s="230"/>
      <c r="I124" s="230"/>
      <c r="J124" s="230"/>
      <c r="K124" s="230"/>
      <c r="L124" s="230"/>
      <c r="M124" s="230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166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4" t="str">
        <f>C124</f>
        <v>závěsné WC z glazované hladké keramiky, velikost standardní, hluboké bezokrajové splachování, zadní odpad, spláchnutí 3/5 litru,barva “alpská bílá”,sedátko soft-close z duroplastu, Předstěnové systémy modul pro WC se splachovací nádržkou ,•	horizontální nástěnná montáž, rozměr 197 x 156 mm, materiál: ABS, barva “alpská bílá”</v>
      </c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2">
        <v>100</v>
      </c>
      <c r="B125" s="219" t="s">
        <v>145</v>
      </c>
      <c r="C125" s="262" t="s">
        <v>258</v>
      </c>
      <c r="D125" s="221" t="s">
        <v>165</v>
      </c>
      <c r="E125" s="226">
        <v>2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21</v>
      </c>
      <c r="M125" s="230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</v>
      </c>
      <c r="U125" s="221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97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12"/>
      <c r="B126" s="219"/>
      <c r="C126" s="264" t="s">
        <v>259</v>
      </c>
      <c r="D126" s="225"/>
      <c r="E126" s="228"/>
      <c r="F126" s="232"/>
      <c r="G126" s="233"/>
      <c r="H126" s="230"/>
      <c r="I126" s="230"/>
      <c r="J126" s="230"/>
      <c r="K126" s="230"/>
      <c r="L126" s="230"/>
      <c r="M126" s="230"/>
      <c r="N126" s="221"/>
      <c r="O126" s="221"/>
      <c r="P126" s="221"/>
      <c r="Q126" s="221"/>
      <c r="R126" s="221"/>
      <c r="S126" s="221"/>
      <c r="T126" s="222"/>
      <c r="U126" s="22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166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4" t="str">
        <f>C126</f>
        <v>WCI-závěsný klozet pro imobilní, tlačítko s oddáleným splachováním, nádrž, upevňovací prvky, předstěnová instalace, duroplastové sedátko pro závěsné klozety, upevňovací prvky</v>
      </c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/>
      <c r="B127" s="219"/>
      <c r="C127" s="264" t="s">
        <v>260</v>
      </c>
      <c r="D127" s="225"/>
      <c r="E127" s="228"/>
      <c r="F127" s="232"/>
      <c r="G127" s="233"/>
      <c r="H127" s="230"/>
      <c r="I127" s="230"/>
      <c r="J127" s="230"/>
      <c r="K127" s="230"/>
      <c r="L127" s="230"/>
      <c r="M127" s="230"/>
      <c r="N127" s="221"/>
      <c r="O127" s="221"/>
      <c r="P127" s="221"/>
      <c r="Q127" s="221"/>
      <c r="R127" s="221"/>
      <c r="S127" s="221"/>
      <c r="T127" s="222"/>
      <c r="U127" s="22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166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4" t="str">
        <f>C127</f>
        <v>Madlo sklopné k WC U 813x153/trubka d32-nerez-montáž+dodávka</v>
      </c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/>
      <c r="B128" s="219"/>
      <c r="C128" s="264" t="s">
        <v>261</v>
      </c>
      <c r="D128" s="225"/>
      <c r="E128" s="228"/>
      <c r="F128" s="232"/>
      <c r="G128" s="233"/>
      <c r="H128" s="230"/>
      <c r="I128" s="230"/>
      <c r="J128" s="230"/>
      <c r="K128" s="230"/>
      <c r="L128" s="230"/>
      <c r="M128" s="230"/>
      <c r="N128" s="221"/>
      <c r="O128" s="221"/>
      <c r="P128" s="221"/>
      <c r="Q128" s="221"/>
      <c r="R128" s="221"/>
      <c r="S128" s="221"/>
      <c r="T128" s="222"/>
      <c r="U128" s="22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166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4" t="str">
        <f>C128</f>
        <v>Madlo pevné k WC U 813x153/trubka d32-nerez-montáž+dodávka</v>
      </c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>
        <v>101</v>
      </c>
      <c r="B129" s="219" t="s">
        <v>145</v>
      </c>
      <c r="C129" s="262" t="s">
        <v>262</v>
      </c>
      <c r="D129" s="221" t="s">
        <v>165</v>
      </c>
      <c r="E129" s="226">
        <v>9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21</v>
      </c>
      <c r="M129" s="230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97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12"/>
      <c r="B130" s="219"/>
      <c r="C130" s="264" t="s">
        <v>263</v>
      </c>
      <c r="D130" s="225"/>
      <c r="E130" s="228"/>
      <c r="F130" s="232"/>
      <c r="G130" s="233"/>
      <c r="H130" s="230"/>
      <c r="I130" s="230"/>
      <c r="J130" s="230"/>
      <c r="K130" s="230"/>
      <c r="L130" s="230"/>
      <c r="M130" s="230"/>
      <c r="N130" s="221"/>
      <c r="O130" s="221"/>
      <c r="P130" s="221"/>
      <c r="Q130" s="221"/>
      <c r="R130" s="221"/>
      <c r="S130" s="221"/>
      <c r="T130" s="222"/>
      <c r="U130" s="22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166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4" t="str">
        <f>C130</f>
        <v>Dřez nerezový, baterie dřezová stojánková páková s výpustí výtok 130 mm průtok 3l/min chrom, sifon umyvadlový chrom,2x rohový ventil DN15,2x pancéřová propojovací hadice 3/8", upevňovací prvky</v>
      </c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>
        <v>102</v>
      </c>
      <c r="B131" s="219" t="s">
        <v>145</v>
      </c>
      <c r="C131" s="262" t="s">
        <v>264</v>
      </c>
      <c r="D131" s="221" t="s">
        <v>165</v>
      </c>
      <c r="E131" s="226">
        <v>3</v>
      </c>
      <c r="F131" s="229">
        <f>H131+J131</f>
        <v>0</v>
      </c>
      <c r="G131" s="230">
        <f>ROUND(E131*F131,2)</f>
        <v>0</v>
      </c>
      <c r="H131" s="230"/>
      <c r="I131" s="230">
        <f>ROUND(E131*H131,2)</f>
        <v>0</v>
      </c>
      <c r="J131" s="230"/>
      <c r="K131" s="230">
        <f>ROUND(E131*J131,2)</f>
        <v>0</v>
      </c>
      <c r="L131" s="230">
        <v>21</v>
      </c>
      <c r="M131" s="230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97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ht="45" outlineLevel="1" x14ac:dyDescent="0.2">
      <c r="A132" s="212"/>
      <c r="B132" s="219"/>
      <c r="C132" s="264" t="s">
        <v>265</v>
      </c>
      <c r="D132" s="225"/>
      <c r="E132" s="228"/>
      <c r="F132" s="232"/>
      <c r="G132" s="233"/>
      <c r="H132" s="230"/>
      <c r="I132" s="230"/>
      <c r="J132" s="230"/>
      <c r="K132" s="230"/>
      <c r="L132" s="230"/>
      <c r="M132" s="230"/>
      <c r="N132" s="221"/>
      <c r="O132" s="221"/>
      <c r="P132" s="221"/>
      <c r="Q132" s="221"/>
      <c r="R132" s="221"/>
      <c r="S132" s="221"/>
      <c r="T132" s="222"/>
      <c r="U132" s="22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166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4" t="str">
        <f>C132</f>
        <v>keramická výlevka s mřížkou, pro montáž na předstěnové systémy (závěsná) možnost připojení na předstěnový instalační splachovací systém, hluboké splachování objem splachování 3/6 litru barva bílá, součástí dodávky výlevková mřížka s panty příslušenství: dodání vč. kotvícího materiálu, Předstěnové systémy k výlevce, mříž, nástěnná baterie délka ramínka 225 mm</v>
      </c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>
        <v>103</v>
      </c>
      <c r="B133" s="219" t="s">
        <v>145</v>
      </c>
      <c r="C133" s="262" t="s">
        <v>266</v>
      </c>
      <c r="D133" s="221" t="s">
        <v>165</v>
      </c>
      <c r="E133" s="226">
        <v>3</v>
      </c>
      <c r="F133" s="229">
        <f>H133+J133</f>
        <v>0</v>
      </c>
      <c r="G133" s="230">
        <f>ROUND(E133*F133,2)</f>
        <v>0</v>
      </c>
      <c r="H133" s="230"/>
      <c r="I133" s="230">
        <f>ROUND(E133*H133,2)</f>
        <v>0</v>
      </c>
      <c r="J133" s="230"/>
      <c r="K133" s="230">
        <f>ROUND(E133*J133,2)</f>
        <v>0</v>
      </c>
      <c r="L133" s="230">
        <v>21</v>
      </c>
      <c r="M133" s="230">
        <f>G133*(1+L133/100)</f>
        <v>0</v>
      </c>
      <c r="N133" s="221">
        <v>0</v>
      </c>
      <c r="O133" s="221">
        <f>ROUND(E133*N133,5)</f>
        <v>0</v>
      </c>
      <c r="P133" s="221">
        <v>0</v>
      </c>
      <c r="Q133" s="221">
        <f>ROUND(E133*P133,5)</f>
        <v>0</v>
      </c>
      <c r="R133" s="221"/>
      <c r="S133" s="221"/>
      <c r="T133" s="222">
        <v>0</v>
      </c>
      <c r="U133" s="221">
        <f>ROUND(E133*T133,2)</f>
        <v>0</v>
      </c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97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ht="45" outlineLevel="1" x14ac:dyDescent="0.2">
      <c r="A134" s="212"/>
      <c r="B134" s="219"/>
      <c r="C134" s="264" t="s">
        <v>267</v>
      </c>
      <c r="D134" s="225"/>
      <c r="E134" s="228"/>
      <c r="F134" s="232"/>
      <c r="G134" s="233"/>
      <c r="H134" s="230"/>
      <c r="I134" s="230"/>
      <c r="J134" s="230"/>
      <c r="K134" s="230"/>
      <c r="L134" s="230"/>
      <c r="M134" s="230"/>
      <c r="N134" s="221"/>
      <c r="O134" s="221"/>
      <c r="P134" s="221"/>
      <c r="Q134" s="221"/>
      <c r="R134" s="221"/>
      <c r="S134" s="221"/>
      <c r="T134" s="222"/>
      <c r="U134" s="221"/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166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4" t="str">
        <f>C134</f>
        <v>závěsný pisoár ze sanitární keramiky, rozměr 337x355x552 mm, zadní přívod vody, objem spláchnutí 1 litr, barva “alpská bílá”,příslušenství: dodání vč. kotvícího materiálu; splachovač infračerveny nástěnná montáž, rozměr 116 x 144 mm, bezdotykové ovládání infračerveným sensorem, nastavitelná doba průtoku, barva “alpská bílá”</v>
      </c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2">
        <v>104</v>
      </c>
      <c r="B135" s="219" t="s">
        <v>145</v>
      </c>
      <c r="C135" s="262" t="s">
        <v>268</v>
      </c>
      <c r="D135" s="221" t="s">
        <v>165</v>
      </c>
      <c r="E135" s="226">
        <v>2</v>
      </c>
      <c r="F135" s="229">
        <f>H135+J135</f>
        <v>0</v>
      </c>
      <c r="G135" s="230">
        <f>ROUND(E135*F135,2)</f>
        <v>0</v>
      </c>
      <c r="H135" s="230"/>
      <c r="I135" s="230">
        <f>ROUND(E135*H135,2)</f>
        <v>0</v>
      </c>
      <c r="J135" s="230"/>
      <c r="K135" s="230">
        <f>ROUND(E135*J135,2)</f>
        <v>0</v>
      </c>
      <c r="L135" s="230">
        <v>21</v>
      </c>
      <c r="M135" s="230">
        <f>G135*(1+L135/100)</f>
        <v>0</v>
      </c>
      <c r="N135" s="221">
        <v>1E-4</v>
      </c>
      <c r="O135" s="221">
        <f>ROUND(E135*N135,5)</f>
        <v>2.0000000000000001E-4</v>
      </c>
      <c r="P135" s="221">
        <v>0</v>
      </c>
      <c r="Q135" s="221">
        <f>ROUND(E135*P135,5)</f>
        <v>0</v>
      </c>
      <c r="R135" s="221"/>
      <c r="S135" s="221"/>
      <c r="T135" s="222">
        <v>0</v>
      </c>
      <c r="U135" s="221">
        <f>ROUND(E135*T135,2)</f>
        <v>0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97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ht="56.25" outlineLevel="1" x14ac:dyDescent="0.2">
      <c r="A136" s="212"/>
      <c r="B136" s="219"/>
      <c r="C136" s="264" t="s">
        <v>269</v>
      </c>
      <c r="D136" s="225"/>
      <c r="E136" s="228"/>
      <c r="F136" s="232"/>
      <c r="G136" s="233"/>
      <c r="H136" s="230"/>
      <c r="I136" s="230"/>
      <c r="J136" s="230"/>
      <c r="K136" s="230"/>
      <c r="L136" s="230"/>
      <c r="M136" s="230"/>
      <c r="N136" s="221"/>
      <c r="O136" s="221"/>
      <c r="P136" s="221"/>
      <c r="Q136" s="221"/>
      <c r="R136" s="221"/>
      <c r="S136" s="221"/>
      <c r="T136" s="222"/>
      <c r="U136" s="221"/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166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4" t="str">
        <f>C136</f>
        <v>čtyřdílný sprchový kout s posuvnými dveřmi, rozměr 800 x 800 x 1900 mm, šířka vstupu 490 mm, čtvrthruhový tvar, bezpečnostní sklo 6 mm čiré, rámová konstrukce – lesklý hliník (chrom),příslušenství: dodání vč. kotvícího materiálu; nástěnná sprchová baterie, kotvená na stěnu, sprchový vývod G 1/2,povrchová úprava: bílá mat/chrom,keramická kartuše s možností omezení maximální teploty vody, sprchová ružice, hadice</v>
      </c>
      <c r="BB136" s="211"/>
      <c r="BC136" s="211"/>
      <c r="BD136" s="211"/>
      <c r="BE136" s="211"/>
      <c r="BF136" s="211"/>
      <c r="BG136" s="211"/>
      <c r="BH136" s="211"/>
    </row>
    <row r="137" spans="1:60" ht="22.5" outlineLevel="1" x14ac:dyDescent="0.2">
      <c r="A137" s="212">
        <v>105</v>
      </c>
      <c r="B137" s="219" t="s">
        <v>270</v>
      </c>
      <c r="C137" s="262" t="s">
        <v>271</v>
      </c>
      <c r="D137" s="221" t="s">
        <v>155</v>
      </c>
      <c r="E137" s="226">
        <v>1</v>
      </c>
      <c r="F137" s="229">
        <f>H137+J137</f>
        <v>0</v>
      </c>
      <c r="G137" s="230">
        <f>ROUND(E137*F137,2)</f>
        <v>0</v>
      </c>
      <c r="H137" s="230"/>
      <c r="I137" s="230">
        <f>ROUND(E137*H137,2)</f>
        <v>0</v>
      </c>
      <c r="J137" s="230"/>
      <c r="K137" s="230">
        <f>ROUND(E137*J137,2)</f>
        <v>0</v>
      </c>
      <c r="L137" s="230">
        <v>21</v>
      </c>
      <c r="M137" s="230">
        <f>G137*(1+L137/100)</f>
        <v>0</v>
      </c>
      <c r="N137" s="221">
        <v>7.2999999999999996E-4</v>
      </c>
      <c r="O137" s="221">
        <f>ROUND(E137*N137,5)</f>
        <v>7.2999999999999996E-4</v>
      </c>
      <c r="P137" s="221">
        <v>0</v>
      </c>
      <c r="Q137" s="221">
        <f>ROUND(E137*P137,5)</f>
        <v>0</v>
      </c>
      <c r="R137" s="221"/>
      <c r="S137" s="221"/>
      <c r="T137" s="222">
        <v>0</v>
      </c>
      <c r="U137" s="221">
        <f>ROUND(E137*T137,2)</f>
        <v>0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156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2">
        <v>106</v>
      </c>
      <c r="B138" s="219" t="s">
        <v>272</v>
      </c>
      <c r="C138" s="262" t="s">
        <v>273</v>
      </c>
      <c r="D138" s="221" t="s">
        <v>165</v>
      </c>
      <c r="E138" s="226">
        <v>32</v>
      </c>
      <c r="F138" s="229">
        <f>H138+J138</f>
        <v>0</v>
      </c>
      <c r="G138" s="230">
        <f>ROUND(E138*F138,2)</f>
        <v>0</v>
      </c>
      <c r="H138" s="230"/>
      <c r="I138" s="230">
        <f>ROUND(E138*H138,2)</f>
        <v>0</v>
      </c>
      <c r="J138" s="230"/>
      <c r="K138" s="230">
        <f>ROUND(E138*J138,2)</f>
        <v>0</v>
      </c>
      <c r="L138" s="230">
        <v>21</v>
      </c>
      <c r="M138" s="230">
        <f>G138*(1+L138/100)</f>
        <v>0</v>
      </c>
      <c r="N138" s="221">
        <v>0</v>
      </c>
      <c r="O138" s="221">
        <f>ROUND(E138*N138,5)</f>
        <v>0</v>
      </c>
      <c r="P138" s="221">
        <v>3.4200000000000001E-2</v>
      </c>
      <c r="Q138" s="221">
        <f>ROUND(E138*P138,5)</f>
        <v>1.0944</v>
      </c>
      <c r="R138" s="221"/>
      <c r="S138" s="221"/>
      <c r="T138" s="222">
        <v>0.46500000000000002</v>
      </c>
      <c r="U138" s="221">
        <f>ROUND(E138*T138,2)</f>
        <v>14.88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97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2">
        <v>107</v>
      </c>
      <c r="B139" s="219" t="s">
        <v>274</v>
      </c>
      <c r="C139" s="262" t="s">
        <v>275</v>
      </c>
      <c r="D139" s="221" t="s">
        <v>155</v>
      </c>
      <c r="E139" s="226">
        <v>6</v>
      </c>
      <c r="F139" s="229">
        <f>H139+J139</f>
        <v>0</v>
      </c>
      <c r="G139" s="230">
        <f>ROUND(E139*F139,2)</f>
        <v>0</v>
      </c>
      <c r="H139" s="230"/>
      <c r="I139" s="230">
        <f>ROUND(E139*H139,2)</f>
        <v>0</v>
      </c>
      <c r="J139" s="230"/>
      <c r="K139" s="230">
        <f>ROUND(E139*J139,2)</f>
        <v>0</v>
      </c>
      <c r="L139" s="230">
        <v>21</v>
      </c>
      <c r="M139" s="230">
        <f>G139*(1+L139/100)</f>
        <v>0</v>
      </c>
      <c r="N139" s="221">
        <v>6.9999999999999999E-4</v>
      </c>
      <c r="O139" s="221">
        <f>ROUND(E139*N139,5)</f>
        <v>4.1999999999999997E-3</v>
      </c>
      <c r="P139" s="221">
        <v>0</v>
      </c>
      <c r="Q139" s="221">
        <f>ROUND(E139*P139,5)</f>
        <v>0</v>
      </c>
      <c r="R139" s="221"/>
      <c r="S139" s="221"/>
      <c r="T139" s="222">
        <v>0.37</v>
      </c>
      <c r="U139" s="221">
        <f>ROUND(E139*T139,2)</f>
        <v>2.2200000000000002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97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ht="22.5" outlineLevel="1" x14ac:dyDescent="0.2">
      <c r="A140" s="212">
        <v>108</v>
      </c>
      <c r="B140" s="219" t="s">
        <v>276</v>
      </c>
      <c r="C140" s="262" t="s">
        <v>277</v>
      </c>
      <c r="D140" s="221" t="s">
        <v>184</v>
      </c>
      <c r="E140" s="226">
        <v>3.1</v>
      </c>
      <c r="F140" s="229">
        <f>H140+J140</f>
        <v>0</v>
      </c>
      <c r="G140" s="230">
        <f>ROUND(E140*F140,2)</f>
        <v>0</v>
      </c>
      <c r="H140" s="230"/>
      <c r="I140" s="230">
        <f>ROUND(E140*H140,2)</f>
        <v>0</v>
      </c>
      <c r="J140" s="230"/>
      <c r="K140" s="230">
        <f>ROUND(E140*J140,2)</f>
        <v>0</v>
      </c>
      <c r="L140" s="230">
        <v>21</v>
      </c>
      <c r="M140" s="230">
        <f>G140*(1+L140/100)</f>
        <v>0</v>
      </c>
      <c r="N140" s="221">
        <v>0</v>
      </c>
      <c r="O140" s="221">
        <f>ROUND(E140*N140,5)</f>
        <v>0</v>
      </c>
      <c r="P140" s="221">
        <v>0</v>
      </c>
      <c r="Q140" s="221">
        <f>ROUND(E140*P140,5)</f>
        <v>0</v>
      </c>
      <c r="R140" s="221"/>
      <c r="S140" s="221"/>
      <c r="T140" s="222">
        <v>1.52</v>
      </c>
      <c r="U140" s="221">
        <f>ROUND(E140*T140,2)</f>
        <v>4.71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97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x14ac:dyDescent="0.2">
      <c r="A141" s="213" t="s">
        <v>92</v>
      </c>
      <c r="B141" s="220" t="s">
        <v>63</v>
      </c>
      <c r="C141" s="263" t="s">
        <v>64</v>
      </c>
      <c r="D141" s="223"/>
      <c r="E141" s="227"/>
      <c r="F141" s="231"/>
      <c r="G141" s="231">
        <f>SUMIF(AE142:AE143,"&lt;&gt;NOR",G142:G143)</f>
        <v>0</v>
      </c>
      <c r="H141" s="231"/>
      <c r="I141" s="231">
        <f>SUM(I142:I143)</f>
        <v>0</v>
      </c>
      <c r="J141" s="231"/>
      <c r="K141" s="231">
        <f>SUM(K142:K143)</f>
        <v>0</v>
      </c>
      <c r="L141" s="231"/>
      <c r="M141" s="231">
        <f>SUM(M142:M143)</f>
        <v>0</v>
      </c>
      <c r="N141" s="223"/>
      <c r="O141" s="223">
        <f>SUM(O142:O143)</f>
        <v>0.65</v>
      </c>
      <c r="P141" s="223"/>
      <c r="Q141" s="223">
        <f>SUM(Q142:Q143)</f>
        <v>0</v>
      </c>
      <c r="R141" s="223"/>
      <c r="S141" s="223"/>
      <c r="T141" s="224"/>
      <c r="U141" s="223">
        <f>SUM(U142:U143)</f>
        <v>197.16</v>
      </c>
      <c r="AE141" t="s">
        <v>93</v>
      </c>
    </row>
    <row r="142" spans="1:60" ht="22.5" outlineLevel="1" x14ac:dyDescent="0.2">
      <c r="A142" s="212">
        <v>109</v>
      </c>
      <c r="B142" s="219" t="s">
        <v>145</v>
      </c>
      <c r="C142" s="262" t="s">
        <v>278</v>
      </c>
      <c r="D142" s="221" t="s">
        <v>279</v>
      </c>
      <c r="E142" s="226">
        <v>650</v>
      </c>
      <c r="F142" s="229">
        <f>H142+J142</f>
        <v>0</v>
      </c>
      <c r="G142" s="230">
        <f>ROUND(E142*F142,2)</f>
        <v>0</v>
      </c>
      <c r="H142" s="230"/>
      <c r="I142" s="230">
        <f>ROUND(E142*H142,2)</f>
        <v>0</v>
      </c>
      <c r="J142" s="230"/>
      <c r="K142" s="230">
        <f>ROUND(E142*J142,2)</f>
        <v>0</v>
      </c>
      <c r="L142" s="230">
        <v>21</v>
      </c>
      <c r="M142" s="230">
        <f>G142*(1+L142/100)</f>
        <v>0</v>
      </c>
      <c r="N142" s="221">
        <v>1E-3</v>
      </c>
      <c r="O142" s="221">
        <f>ROUND(E142*N142,5)</f>
        <v>0.65</v>
      </c>
      <c r="P142" s="221">
        <v>0</v>
      </c>
      <c r="Q142" s="221">
        <f>ROUND(E142*P142,5)</f>
        <v>0</v>
      </c>
      <c r="R142" s="221"/>
      <c r="S142" s="221"/>
      <c r="T142" s="222">
        <v>0.3</v>
      </c>
      <c r="U142" s="221">
        <f>ROUND(E142*T142,2)</f>
        <v>195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97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41">
        <v>110</v>
      </c>
      <c r="B143" s="242" t="s">
        <v>280</v>
      </c>
      <c r="C143" s="265" t="s">
        <v>281</v>
      </c>
      <c r="D143" s="243" t="s">
        <v>184</v>
      </c>
      <c r="E143" s="244">
        <v>0.65</v>
      </c>
      <c r="F143" s="245">
        <f>H143+J143</f>
        <v>0</v>
      </c>
      <c r="G143" s="246">
        <f>ROUND(E143*F143,2)</f>
        <v>0</v>
      </c>
      <c r="H143" s="246"/>
      <c r="I143" s="246">
        <f>ROUND(E143*H143,2)</f>
        <v>0</v>
      </c>
      <c r="J143" s="246"/>
      <c r="K143" s="246">
        <f>ROUND(E143*J143,2)</f>
        <v>0</v>
      </c>
      <c r="L143" s="246">
        <v>21</v>
      </c>
      <c r="M143" s="246">
        <f>G143*(1+L143/100)</f>
        <v>0</v>
      </c>
      <c r="N143" s="243">
        <v>0</v>
      </c>
      <c r="O143" s="243">
        <f>ROUND(E143*N143,5)</f>
        <v>0</v>
      </c>
      <c r="P143" s="243">
        <v>0</v>
      </c>
      <c r="Q143" s="243">
        <f>ROUND(E143*P143,5)</f>
        <v>0</v>
      </c>
      <c r="R143" s="243"/>
      <c r="S143" s="243"/>
      <c r="T143" s="247">
        <v>3.33</v>
      </c>
      <c r="U143" s="243">
        <f>ROUND(E143*T143,2)</f>
        <v>2.16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97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x14ac:dyDescent="0.2">
      <c r="A144" s="6"/>
      <c r="B144" s="7" t="s">
        <v>288</v>
      </c>
      <c r="C144" s="266" t="s">
        <v>288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AC144">
        <v>12</v>
      </c>
      <c r="AD144">
        <v>21</v>
      </c>
    </row>
    <row r="145" spans="1:31" x14ac:dyDescent="0.2">
      <c r="A145" s="248"/>
      <c r="B145" s="249" t="s">
        <v>28</v>
      </c>
      <c r="C145" s="267" t="s">
        <v>288</v>
      </c>
      <c r="D145" s="250"/>
      <c r="E145" s="250"/>
      <c r="F145" s="250"/>
      <c r="G145" s="261">
        <f>G8+G21+G23+G64+G114+G116+G141</f>
        <v>0</v>
      </c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AC145">
        <f>SUMIF(L7:L143,AC144,G7:G143)</f>
        <v>0</v>
      </c>
      <c r="AD145">
        <f>SUMIF(L7:L143,AD144,G7:G143)</f>
        <v>0</v>
      </c>
      <c r="AE145" t="s">
        <v>289</v>
      </c>
    </row>
    <row r="146" spans="1:31" x14ac:dyDescent="0.2">
      <c r="A146" s="6"/>
      <c r="B146" s="7" t="s">
        <v>288</v>
      </c>
      <c r="C146" s="266" t="s">
        <v>288</v>
      </c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6"/>
      <c r="B147" s="7" t="s">
        <v>288</v>
      </c>
      <c r="C147" s="266" t="s">
        <v>288</v>
      </c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251" t="s">
        <v>290</v>
      </c>
      <c r="B148" s="251"/>
      <c r="C148" s="268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52"/>
      <c r="B149" s="253"/>
      <c r="C149" s="269"/>
      <c r="D149" s="253"/>
      <c r="E149" s="253"/>
      <c r="F149" s="253"/>
      <c r="G149" s="254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AE149" t="s">
        <v>291</v>
      </c>
    </row>
    <row r="150" spans="1:31" x14ac:dyDescent="0.2">
      <c r="A150" s="255"/>
      <c r="B150" s="256"/>
      <c r="C150" s="270"/>
      <c r="D150" s="256"/>
      <c r="E150" s="256"/>
      <c r="F150" s="256"/>
      <c r="G150" s="257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A151" s="255"/>
      <c r="B151" s="256"/>
      <c r="C151" s="270"/>
      <c r="D151" s="256"/>
      <c r="E151" s="256"/>
      <c r="F151" s="256"/>
      <c r="G151" s="257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A152" s="255"/>
      <c r="B152" s="256"/>
      <c r="C152" s="270"/>
      <c r="D152" s="256"/>
      <c r="E152" s="256"/>
      <c r="F152" s="256"/>
      <c r="G152" s="257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">
      <c r="A153" s="258"/>
      <c r="B153" s="259"/>
      <c r="C153" s="271"/>
      <c r="D153" s="259"/>
      <c r="E153" s="259"/>
      <c r="F153" s="259"/>
      <c r="G153" s="260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31" x14ac:dyDescent="0.2">
      <c r="A154" s="6"/>
      <c r="B154" s="7" t="s">
        <v>288</v>
      </c>
      <c r="C154" s="266" t="s">
        <v>288</v>
      </c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31" x14ac:dyDescent="0.2">
      <c r="C155" s="272"/>
      <c r="AE155" t="s">
        <v>292</v>
      </c>
    </row>
  </sheetData>
  <mergeCells count="25">
    <mergeCell ref="A149:G153"/>
    <mergeCell ref="C128:G128"/>
    <mergeCell ref="C130:G130"/>
    <mergeCell ref="C132:G132"/>
    <mergeCell ref="C134:G134"/>
    <mergeCell ref="C136:G136"/>
    <mergeCell ref="A148:C148"/>
    <mergeCell ref="C118:G118"/>
    <mergeCell ref="C120:G120"/>
    <mergeCell ref="C122:G122"/>
    <mergeCell ref="C124:G124"/>
    <mergeCell ref="C126:G126"/>
    <mergeCell ref="C127:G127"/>
    <mergeCell ref="C48:G48"/>
    <mergeCell ref="C49:G49"/>
    <mergeCell ref="C50:G50"/>
    <mergeCell ref="C51:G51"/>
    <mergeCell ref="C52:G52"/>
    <mergeCell ref="C53:G53"/>
    <mergeCell ref="A1:G1"/>
    <mergeCell ref="C2:G2"/>
    <mergeCell ref="C3:G3"/>
    <mergeCell ref="C4:G4"/>
    <mergeCell ref="C46:G46"/>
    <mergeCell ref="C47:G47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Zbyněk Remeš</cp:lastModifiedBy>
  <cp:lastPrinted>2014-02-28T09:52:57Z</cp:lastPrinted>
  <dcterms:created xsi:type="dcterms:W3CDTF">2009-04-08T07:15:50Z</dcterms:created>
  <dcterms:modified xsi:type="dcterms:W3CDTF">2024-10-15T07:13:26Z</dcterms:modified>
</cp:coreProperties>
</file>